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Default Extension="vml" ContentType="application/vnd.openxmlformats-officedocument.vmlDrawing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000" activeTab="0"/>
  </bookViews>
  <sheets>
    <sheet name="1 день" sheetId="1" r:id="rId1"/>
    <sheet name="2 день" sheetId="2" r:id="rId2"/>
    <sheet name="3 день" sheetId="3" r:id="rId3"/>
    <sheet name="4 день" sheetId="4" r:id="rId4"/>
    <sheet name="5 день" sheetId="5" r:id="rId5"/>
    <sheet name="6 день" sheetId="6" r:id="rId6"/>
    <sheet name="7 день" sheetId="7" r:id="rId7"/>
    <sheet name="8 день" sheetId="8" r:id="rId8"/>
    <sheet name="9 день" sheetId="9" r:id="rId9"/>
    <sheet name="10 день " sheetId="10" r:id="rId10"/>
    <sheet name="Накопит.завтраки" sheetId="11" r:id="rId11"/>
    <sheet name="Накопит. обед" sheetId="12" r:id="rId12"/>
    <sheet name="Накопит.полдник" sheetId="13" r:id="rId13"/>
    <sheet name="Накопит.з+о" sheetId="14" r:id="rId14"/>
    <sheet name="Накопит.о+п" sheetId="15" r:id="rId15"/>
    <sheet name="себестоимость" sheetId="16" r:id="rId16"/>
    <sheet name="Лист2" sheetId="17" r:id="rId17"/>
  </sheets>
  <definedNames>
    <definedName name="_GoBack" localSheetId="1">'2 день'!#REF!</definedName>
    <definedName name="_GoBack" localSheetId="3">'4 день'!$A$42</definedName>
    <definedName name="_GoBack" localSheetId="6">'7 день'!#REF!</definedName>
    <definedName name="_xlnm.Print_Area" localSheetId="11">'Накопит. обед'!$A$1:$P$34</definedName>
    <definedName name="_xlnm.Print_Area" localSheetId="13">'Накопит.з+о'!$A$1:$P$32</definedName>
    <definedName name="_xlnm.Print_Area" localSheetId="10">'Накопит.завтраки'!$A$1:$P$34</definedName>
    <definedName name="_xlnm.Print_Area" localSheetId="14">'Накопит.о+п'!$A$1:$P$34</definedName>
    <definedName name="_xlnm.Print_Area" localSheetId="12">'Накопит.полдник'!$A$1:$P$34</definedName>
  </definedNames>
  <calcPr fullCalcOnLoad="1"/>
</workbook>
</file>

<file path=xl/comments10.xml><?xml version="1.0" encoding="utf-8"?>
<comments xmlns="http://schemas.openxmlformats.org/spreadsheetml/2006/main">
  <authors>
    <author>Пользователь</author>
  </authors>
  <commentList>
    <comment ref="A16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<sst xmlns="http://schemas.openxmlformats.org/spreadsheetml/2006/main" count="1196" uniqueCount="410">
  <si>
    <t>№ рецептуры</t>
  </si>
  <si>
    <t>Наименование блюд</t>
  </si>
  <si>
    <t>Выход готового блюда, г</t>
  </si>
  <si>
    <t>ТК</t>
  </si>
  <si>
    <t>5.Хлеб ржаной</t>
  </si>
  <si>
    <t>День 3</t>
  </si>
  <si>
    <t>День 8</t>
  </si>
  <si>
    <t>День 1</t>
  </si>
  <si>
    <t>День 5</t>
  </si>
  <si>
    <t>закладка</t>
  </si>
  <si>
    <t>4.Хлеб пшеничный</t>
  </si>
  <si>
    <t>День 2</t>
  </si>
  <si>
    <t>43-04</t>
  </si>
  <si>
    <t>масло растительное</t>
  </si>
  <si>
    <t>масло сливочное</t>
  </si>
  <si>
    <t>соль</t>
  </si>
  <si>
    <t>говядина</t>
  </si>
  <si>
    <t>хлеб пшеничный</t>
  </si>
  <si>
    <t>молоко</t>
  </si>
  <si>
    <t>сухари</t>
  </si>
  <si>
    <t xml:space="preserve">масло сливочное </t>
  </si>
  <si>
    <t xml:space="preserve">Масло растительное </t>
  </si>
  <si>
    <t>День 9</t>
  </si>
  <si>
    <t xml:space="preserve">соль йодированная </t>
  </si>
  <si>
    <t xml:space="preserve">морковь </t>
  </si>
  <si>
    <t xml:space="preserve">лук репчатый </t>
  </si>
  <si>
    <t>морковь</t>
  </si>
  <si>
    <t>сахар</t>
  </si>
  <si>
    <t>3.Макаронные издел. отварн.</t>
  </si>
  <si>
    <t xml:space="preserve">мука пшеничная </t>
  </si>
  <si>
    <t>4.Хлеб ржаной</t>
  </si>
  <si>
    <t xml:space="preserve">томат паста </t>
  </si>
  <si>
    <t>кислота лимонная</t>
  </si>
  <si>
    <t>творог</t>
  </si>
  <si>
    <t xml:space="preserve">Сахар </t>
  </si>
  <si>
    <t>Яйца</t>
  </si>
  <si>
    <t xml:space="preserve">Сухари </t>
  </si>
  <si>
    <t xml:space="preserve">Сметана </t>
  </si>
  <si>
    <t>яблоко</t>
  </si>
  <si>
    <t>ИТОГО</t>
  </si>
  <si>
    <t>соль йодированная</t>
  </si>
  <si>
    <t>5.Хлеб пшеничный</t>
  </si>
  <si>
    <t>мука пшеничная</t>
  </si>
  <si>
    <t>6.Хлеб ржаной</t>
  </si>
  <si>
    <t>лимон</t>
  </si>
  <si>
    <t>брутто</t>
  </si>
  <si>
    <t>нетто</t>
  </si>
  <si>
    <t>1.Запеканка из творога со сгущ. молоком</t>
  </si>
  <si>
    <t xml:space="preserve">Чай </t>
  </si>
  <si>
    <t>593-04</t>
  </si>
  <si>
    <t>Соус №593(томатный)</t>
  </si>
  <si>
    <t>520-04</t>
  </si>
  <si>
    <t>Масло сливочное</t>
  </si>
  <si>
    <t>сметана</t>
  </si>
  <si>
    <t>томатная паста</t>
  </si>
  <si>
    <t xml:space="preserve">Яйцо </t>
  </si>
  <si>
    <t xml:space="preserve">Молоко </t>
  </si>
  <si>
    <t xml:space="preserve">Соль йодированная </t>
  </si>
  <si>
    <t>Сахар</t>
  </si>
  <si>
    <t>388-04</t>
  </si>
  <si>
    <t xml:space="preserve">хлеб пшеничный </t>
  </si>
  <si>
    <t>Молоко</t>
  </si>
  <si>
    <t xml:space="preserve">масло растительное </t>
  </si>
  <si>
    <t>крупа рисовая</t>
  </si>
  <si>
    <t>№</t>
  </si>
  <si>
    <t>Наименование</t>
  </si>
  <si>
    <t>итого</t>
  </si>
  <si>
    <t>факт</t>
  </si>
  <si>
    <t>% выполн</t>
  </si>
  <si>
    <t>Хлеб пшеничный</t>
  </si>
  <si>
    <t>Мука пшеничная</t>
  </si>
  <si>
    <t>Крупы, бобовые</t>
  </si>
  <si>
    <t>Макароные изделия</t>
  </si>
  <si>
    <t>Картофель</t>
  </si>
  <si>
    <t>Овощи свежие, зелень</t>
  </si>
  <si>
    <t>Фрукты свежие</t>
  </si>
  <si>
    <t>Фрукты сухие</t>
  </si>
  <si>
    <t xml:space="preserve"> Соки</t>
  </si>
  <si>
    <t xml:space="preserve">Мясо </t>
  </si>
  <si>
    <t>Цыплята</t>
  </si>
  <si>
    <t>Рыба</t>
  </si>
  <si>
    <t>Субпродукты</t>
  </si>
  <si>
    <t>Творог</t>
  </si>
  <si>
    <t>Сыр</t>
  </si>
  <si>
    <t>Сметана</t>
  </si>
  <si>
    <t>Масло растительное</t>
  </si>
  <si>
    <t>Яйцо</t>
  </si>
  <si>
    <t>Кондитерские изделия</t>
  </si>
  <si>
    <t>Какао</t>
  </si>
  <si>
    <t>Кофейный напиток</t>
  </si>
  <si>
    <t>лук репчатый</t>
  </si>
  <si>
    <t>День 4</t>
  </si>
  <si>
    <t>картофель</t>
  </si>
  <si>
    <t>Капуста белокач.</t>
  </si>
  <si>
    <t>Морковь</t>
  </si>
  <si>
    <t>Лук репчатый</t>
  </si>
  <si>
    <t>Томатное паста</t>
  </si>
  <si>
    <t>Лимонная кислота</t>
  </si>
  <si>
    <t xml:space="preserve">картофель </t>
  </si>
  <si>
    <t xml:space="preserve">цикорий-какао </t>
  </si>
  <si>
    <t xml:space="preserve">молоко </t>
  </si>
  <si>
    <t xml:space="preserve">сахар </t>
  </si>
  <si>
    <t xml:space="preserve">соль </t>
  </si>
  <si>
    <t xml:space="preserve">сухофрукты </t>
  </si>
  <si>
    <t xml:space="preserve">лимонная кислота </t>
  </si>
  <si>
    <t>6.Хлеб пшеничный</t>
  </si>
  <si>
    <t>7.Хлеб ржаной</t>
  </si>
  <si>
    <t>461-04</t>
  </si>
  <si>
    <t>рыба (минтай)</t>
  </si>
  <si>
    <t>рыба (горбуша)</t>
  </si>
  <si>
    <t>томат паста</t>
  </si>
  <si>
    <t>Сухари</t>
  </si>
  <si>
    <t>Завтрак</t>
  </si>
  <si>
    <t>510-03</t>
  </si>
  <si>
    <t>150</t>
  </si>
  <si>
    <t>Соль йодированная</t>
  </si>
  <si>
    <t>бедро птицы</t>
  </si>
  <si>
    <t>Молоко или вода</t>
  </si>
  <si>
    <t>крупа пшеничная</t>
  </si>
  <si>
    <t>яйца</t>
  </si>
  <si>
    <t xml:space="preserve">мясо </t>
  </si>
  <si>
    <t>200</t>
  </si>
  <si>
    <t>2.Чай с сахаром и лимоном</t>
  </si>
  <si>
    <t>100</t>
  </si>
  <si>
    <t>норма среднес.</t>
  </si>
  <si>
    <t>Сгущенное молоко:</t>
  </si>
  <si>
    <t>30</t>
  </si>
  <si>
    <t>50</t>
  </si>
  <si>
    <t>4.Фрукты свежие яблоко</t>
  </si>
  <si>
    <t xml:space="preserve">макаронные изделия </t>
  </si>
  <si>
    <t>1.Салат из белокачанной капусты</t>
  </si>
  <si>
    <t>капуста</t>
  </si>
  <si>
    <t>лимонная кислота</t>
  </si>
  <si>
    <t>4.Картофельное пюре</t>
  </si>
  <si>
    <t>4.Булочка</t>
  </si>
  <si>
    <t>541-04</t>
  </si>
  <si>
    <t>капуста белокачанная</t>
  </si>
  <si>
    <t>соус № 587</t>
  </si>
  <si>
    <t>4.Какао на молоке витам</t>
  </si>
  <si>
    <t>5.Хлеб пшеничный йодиров.</t>
  </si>
  <si>
    <t>3.Компот из смеси сухофруктов</t>
  </si>
  <si>
    <t>Овощи консервированные</t>
  </si>
  <si>
    <t>соленые в т.ч томат паста</t>
  </si>
  <si>
    <t>1. Сыр порционно</t>
  </si>
  <si>
    <t>зел горошек</t>
  </si>
  <si>
    <t>Свекла</t>
  </si>
  <si>
    <t>Обед</t>
  </si>
  <si>
    <t>138-04</t>
  </si>
  <si>
    <t>2. Суп картофельный с крупой</t>
  </si>
  <si>
    <t>картофельный</t>
  </si>
  <si>
    <t xml:space="preserve">рис </t>
  </si>
  <si>
    <t xml:space="preserve">5.Кофейный напиток на молоке </t>
  </si>
  <si>
    <t>кофейный</t>
  </si>
  <si>
    <t>40</t>
  </si>
  <si>
    <t>1. Икра свекольная</t>
  </si>
  <si>
    <t>свекла</t>
  </si>
  <si>
    <t>крупа</t>
  </si>
  <si>
    <t>огурцы соленые</t>
  </si>
  <si>
    <t>3.Омлет с сыром</t>
  </si>
  <si>
    <t>сыр</t>
  </si>
  <si>
    <t>6. Фрукты свежие</t>
  </si>
  <si>
    <t>50-16</t>
  </si>
  <si>
    <t>яйцо</t>
  </si>
  <si>
    <t>горошек зеленый</t>
  </si>
  <si>
    <t>492-04</t>
  </si>
  <si>
    <t>3.Плов из птицы</t>
  </si>
  <si>
    <t>мясо птицы (грудка)</t>
  </si>
  <si>
    <t xml:space="preserve">Крупа рисовая </t>
  </si>
  <si>
    <t xml:space="preserve">4. Сок </t>
  </si>
  <si>
    <t xml:space="preserve">лук </t>
  </si>
  <si>
    <t>109-04</t>
  </si>
  <si>
    <t>2.Борщ  со сметаной</t>
  </si>
  <si>
    <t>Капуста свежая</t>
  </si>
  <si>
    <t xml:space="preserve">3.Биточки из говяд. </t>
  </si>
  <si>
    <t>Мясо</t>
  </si>
  <si>
    <t>4.Каша пшеничная вязкая</t>
  </si>
  <si>
    <t>чай</t>
  </si>
  <si>
    <t>7.Хлеб пшеничный</t>
  </si>
  <si>
    <t>8. Фрукты свежие</t>
  </si>
  <si>
    <t>155-04</t>
  </si>
  <si>
    <t>1.Суп  с клецками</t>
  </si>
  <si>
    <t>548-04</t>
  </si>
  <si>
    <t>Клецки</t>
  </si>
  <si>
    <t>Мясо говядина</t>
  </si>
  <si>
    <t>110</t>
  </si>
  <si>
    <t>1. Салат из моркови с черносливом</t>
  </si>
  <si>
    <t>чернослив</t>
  </si>
  <si>
    <t>2. Суп с крупой и  фрикадельками</t>
  </si>
  <si>
    <t>Фрикадельки</t>
  </si>
  <si>
    <t>мясо говядины</t>
  </si>
  <si>
    <t>3.Сырники из творога</t>
  </si>
  <si>
    <t>молоко сгущенное</t>
  </si>
  <si>
    <t>44-13</t>
  </si>
  <si>
    <t>1.Салат из белокоч капусты и свеклы</t>
  </si>
  <si>
    <t>свекла отварная очищенная</t>
  </si>
  <si>
    <t>2. Суп-лапша домашняя</t>
  </si>
  <si>
    <t>134-04</t>
  </si>
  <si>
    <t>2.Суп крестьянский с крупой</t>
  </si>
  <si>
    <t xml:space="preserve">3.Котлета из говяд. </t>
  </si>
  <si>
    <t>4.Макаронные издел. отварн.</t>
  </si>
  <si>
    <t>7.Фрукты свежие</t>
  </si>
  <si>
    <t xml:space="preserve">2.Щи из свеж.капус. с картофе </t>
  </si>
  <si>
    <t xml:space="preserve">капуста  </t>
  </si>
  <si>
    <t>337-13</t>
  </si>
  <si>
    <t>горбуша</t>
  </si>
  <si>
    <t>2. Рассольник ленинградский со см</t>
  </si>
  <si>
    <t>Полдник</t>
  </si>
  <si>
    <t>1.Напиток кисломолочный</t>
  </si>
  <si>
    <t>йогурт</t>
  </si>
  <si>
    <t xml:space="preserve">2. Булочка </t>
  </si>
  <si>
    <t>1.Котлеты из птицы</t>
  </si>
  <si>
    <t>мука</t>
  </si>
  <si>
    <t>1. Вареники ленивые со сметаной</t>
  </si>
  <si>
    <t>354,355-04</t>
  </si>
  <si>
    <t>Напиток кисломолочный</t>
  </si>
  <si>
    <t>167-13</t>
  </si>
  <si>
    <t>1.Каша рассыпчатая пшенная с фруктами</t>
  </si>
  <si>
    <t xml:space="preserve">крупа пшенная </t>
  </si>
  <si>
    <t>изюм</t>
  </si>
  <si>
    <t>яблоки свежие</t>
  </si>
  <si>
    <t>372-13</t>
  </si>
  <si>
    <t>1. Голубцы ленивые</t>
  </si>
  <si>
    <t>капуста белокочанная</t>
  </si>
  <si>
    <t>1.Салат Степной</t>
  </si>
  <si>
    <t>огурец соленый</t>
  </si>
  <si>
    <t>лим кисл</t>
  </si>
  <si>
    <t>2. Бутерброд с сыром</t>
  </si>
  <si>
    <t>какао</t>
  </si>
  <si>
    <t>3. Кисель из сока</t>
  </si>
  <si>
    <t>сок</t>
  </si>
  <si>
    <t>крахмал</t>
  </si>
  <si>
    <t>200/15</t>
  </si>
  <si>
    <t>2.Напиток кисломолочный</t>
  </si>
  <si>
    <t>3.Хлеб пшеничный</t>
  </si>
  <si>
    <t>2. Салат из зеленого горошка</t>
  </si>
  <si>
    <t>завтрак</t>
  </si>
  <si>
    <t>обед</t>
  </si>
  <si>
    <t>полдник</t>
  </si>
  <si>
    <t>№ дня</t>
  </si>
  <si>
    <t>за 10 дней</t>
  </si>
  <si>
    <t>средняя за 1</t>
  </si>
  <si>
    <t>Себестоимость.</t>
  </si>
  <si>
    <t>чай с лимоном</t>
  </si>
  <si>
    <t>компот из яблок</t>
  </si>
  <si>
    <t>компот из сухофруктов</t>
  </si>
  <si>
    <t>киселек</t>
  </si>
  <si>
    <t>кофейный нап</t>
  </si>
  <si>
    <t>3.Киселек</t>
  </si>
  <si>
    <t>3. Кондитерские изделия</t>
  </si>
  <si>
    <t>повидло</t>
  </si>
  <si>
    <t>снежок</t>
  </si>
  <si>
    <t>кисель из сока</t>
  </si>
  <si>
    <t>чай с повидлом</t>
  </si>
  <si>
    <t>чай с молоком</t>
  </si>
  <si>
    <t xml:space="preserve">3. Сок </t>
  </si>
  <si>
    <t>4.Каша ячневая вязкая</t>
  </si>
  <si>
    <t>крупа ячневая</t>
  </si>
  <si>
    <t>245-16</t>
  </si>
  <si>
    <t>426-13</t>
  </si>
  <si>
    <t>54-2хн-22</t>
  </si>
  <si>
    <t>курага</t>
  </si>
  <si>
    <t>54-1т</t>
  </si>
  <si>
    <t>54-3г</t>
  </si>
  <si>
    <t>54-5м</t>
  </si>
  <si>
    <t>54-32хн</t>
  </si>
  <si>
    <t>54-1г</t>
  </si>
  <si>
    <t>54-1з-22</t>
  </si>
  <si>
    <t>451+04</t>
  </si>
  <si>
    <t>54-10м-22</t>
  </si>
  <si>
    <t>2. Капуста тушенная с мясом</t>
  </si>
  <si>
    <t>3.Биточек из курицы</t>
  </si>
  <si>
    <t>54-23м-22</t>
  </si>
  <si>
    <t>3.Рыба запеченная</t>
  </si>
  <si>
    <t>90</t>
  </si>
  <si>
    <t>3.Сок</t>
  </si>
  <si>
    <t>3.Чай с лимоном</t>
  </si>
  <si>
    <t>Хлеб ржаной-пшеничный</t>
  </si>
  <si>
    <t>2. Каша гречневая</t>
  </si>
  <si>
    <t>423-04</t>
  </si>
  <si>
    <t>50/50</t>
  </si>
  <si>
    <t>2.Тефтели с соусом 2 вар</t>
  </si>
  <si>
    <t xml:space="preserve">4.Капуста тушеная </t>
  </si>
  <si>
    <t>534-04</t>
  </si>
  <si>
    <t>масло подсолнечное</t>
  </si>
  <si>
    <t>438-04</t>
  </si>
  <si>
    <t>451-04</t>
  </si>
  <si>
    <t>2.Котлеты</t>
  </si>
  <si>
    <t>250</t>
  </si>
  <si>
    <t>3.Фрукты свежие</t>
  </si>
  <si>
    <t>1.Салат из белокоч капусты с огурцом</t>
  </si>
  <si>
    <t>огурец</t>
  </si>
  <si>
    <t>52-22</t>
  </si>
  <si>
    <t>81-16</t>
  </si>
  <si>
    <t>68-22</t>
  </si>
  <si>
    <t>1.Салат из моркови по-корейски</t>
  </si>
  <si>
    <t>чеснок</t>
  </si>
  <si>
    <t>1.Салат из сборных овощей</t>
  </si>
  <si>
    <t>77-16</t>
  </si>
  <si>
    <t>помидоры свежие</t>
  </si>
  <si>
    <t>огурцы свежие</t>
  </si>
  <si>
    <t>1. Нарезка из свежих овощей</t>
  </si>
  <si>
    <t>437-04</t>
  </si>
  <si>
    <t>3.Гуляш</t>
  </si>
  <si>
    <t>478-04</t>
  </si>
  <si>
    <t>1.Запеканка картофельная с мясом</t>
  </si>
  <si>
    <t>помидор</t>
  </si>
  <si>
    <t>116-22</t>
  </si>
  <si>
    <t>1.Салат из сырых овощей</t>
  </si>
  <si>
    <t>огурец свежий</t>
  </si>
  <si>
    <t>45-04</t>
  </si>
  <si>
    <t>1. Салат из квашеной капусты</t>
  </si>
  <si>
    <t>лук</t>
  </si>
  <si>
    <t>капуста квашеная</t>
  </si>
  <si>
    <t>54-22</t>
  </si>
  <si>
    <t>1.Салат из белокач кап с огу и кук</t>
  </si>
  <si>
    <t xml:space="preserve">кукуруза </t>
  </si>
  <si>
    <t>огурцы</t>
  </si>
  <si>
    <t>крупа гречневая</t>
  </si>
  <si>
    <t>б</t>
  </si>
  <si>
    <t>ж</t>
  </si>
  <si>
    <t>у</t>
  </si>
  <si>
    <t>к</t>
  </si>
  <si>
    <t>4.Кисель из кураги</t>
  </si>
  <si>
    <t>Крахмал</t>
  </si>
  <si>
    <t>Соль</t>
  </si>
  <si>
    <t>2.Бефстроганов</t>
  </si>
  <si>
    <t>5.Компот из свежих фруктов</t>
  </si>
  <si>
    <t>2.Компот из свежих фруктов</t>
  </si>
  <si>
    <t>1. Огурец в нарезке</t>
  </si>
  <si>
    <t>2.Котлета рыбная</t>
  </si>
  <si>
    <t>3.Рагу овощное (3 вариант)</t>
  </si>
  <si>
    <t>4.Компот из кураги</t>
  </si>
  <si>
    <t>1.Рыба запеченная в омлете</t>
  </si>
  <si>
    <t>2.Чай с повидлом</t>
  </si>
  <si>
    <t>3.Хлеб ржаной</t>
  </si>
  <si>
    <t>2.Чай с молоком</t>
  </si>
  <si>
    <t>1.Салат из свеклы с зел горо</t>
  </si>
  <si>
    <t>3.Картофель отварной</t>
  </si>
  <si>
    <t xml:space="preserve">4.Кофейный напиток на молоке </t>
  </si>
  <si>
    <t>1.Рагу овощное (3 вариант)</t>
  </si>
  <si>
    <t>1. Азу</t>
  </si>
  <si>
    <t>2.Компот из смеси сухофруктов</t>
  </si>
  <si>
    <t>5.Фрукты свежие</t>
  </si>
  <si>
    <t>130/20</t>
  </si>
  <si>
    <t>3. Хлеб пшеничный</t>
  </si>
  <si>
    <t>3.Запеканка из макарон с яб</t>
  </si>
  <si>
    <t>макароны</t>
  </si>
  <si>
    <t>яблоки</t>
  </si>
  <si>
    <t>рисовая</t>
  </si>
  <si>
    <t>180</t>
  </si>
  <si>
    <t>60/150</t>
  </si>
  <si>
    <t>250/10</t>
  </si>
  <si>
    <t>340,342-04</t>
  </si>
  <si>
    <t>250/5</t>
  </si>
  <si>
    <t>250/25</t>
  </si>
  <si>
    <t>153,154-04</t>
  </si>
  <si>
    <t>148,549-04</t>
  </si>
  <si>
    <t>510-04</t>
  </si>
  <si>
    <t>164-13</t>
  </si>
  <si>
    <t>Накопительная ведомость по продуктам (нетто) с 12лет (5-11 класс) завтрак</t>
  </si>
  <si>
    <t>225</t>
  </si>
  <si>
    <t>90/30</t>
  </si>
  <si>
    <t>День 7</t>
  </si>
  <si>
    <t>День 11</t>
  </si>
  <si>
    <t>195/5</t>
  </si>
  <si>
    <t>75/125</t>
  </si>
  <si>
    <t>Накопительная ведомость по продуктам (нетто) с 12 лет (5-11 класс) обед</t>
  </si>
  <si>
    <t>180/40</t>
  </si>
  <si>
    <t>381-04</t>
  </si>
  <si>
    <t xml:space="preserve">3.Рыба запеченная с картофелем </t>
  </si>
  <si>
    <t>соус № 592</t>
  </si>
  <si>
    <t>бульон рыбный № 589</t>
  </si>
  <si>
    <t>пищ рыб отходы</t>
  </si>
  <si>
    <t xml:space="preserve">2.Чай с сахаром </t>
  </si>
  <si>
    <t>2. Суп молочный с крупой</t>
  </si>
  <si>
    <t>140</t>
  </si>
  <si>
    <t>374-04</t>
  </si>
  <si>
    <t>2.Рыба тушенная в томате с овощ</t>
  </si>
  <si>
    <t>70/50</t>
  </si>
  <si>
    <t xml:space="preserve">2.Тефтели из птицыс соусом </t>
  </si>
  <si>
    <t>54-2о-22</t>
  </si>
  <si>
    <t>зеленый горошек</t>
  </si>
  <si>
    <t>152-13</t>
  </si>
  <si>
    <t>2.Уха с крупой</t>
  </si>
  <si>
    <t>крупа перловая</t>
  </si>
  <si>
    <t>мясо +субпрод 30 % 354</t>
  </si>
  <si>
    <t>54-15с-22</t>
  </si>
  <si>
    <t>3.Чай с молоком</t>
  </si>
  <si>
    <t>80</t>
  </si>
  <si>
    <t>250/50</t>
  </si>
  <si>
    <t>36</t>
  </si>
  <si>
    <t>24</t>
  </si>
  <si>
    <t>55</t>
  </si>
  <si>
    <t>160/50</t>
  </si>
  <si>
    <t>555</t>
  </si>
  <si>
    <t>590</t>
  </si>
  <si>
    <t>680</t>
  </si>
  <si>
    <t>670</t>
  </si>
  <si>
    <t>570</t>
  </si>
  <si>
    <t>300</t>
  </si>
  <si>
    <t>605</t>
  </si>
  <si>
    <t>20</t>
  </si>
  <si>
    <t>5.Кондитерские изделия</t>
  </si>
  <si>
    <t>4. Сыр порционно</t>
  </si>
  <si>
    <t>15</t>
  </si>
  <si>
    <t>Накопительная ведомость по продуктам (нетто) с 12 лет (5-11 класс) обеда и полдника</t>
  </si>
  <si>
    <t>Накопительная ведомость по продуктам (нетто) с 12 лет (5-11 класс) завтрак и обед.</t>
  </si>
  <si>
    <t>Накопительная ведомость по продуктам (нетто) с 12 лет (5-11 класс) полдник</t>
  </si>
  <si>
    <t>птица</t>
  </si>
  <si>
    <t>2.Омлет  c зел горошком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</si>
</sst>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&quot; &quot;??/16"/>
    <numFmt numFmtId="177" formatCode="#&quot; &quot;???/???"/>
    <numFmt numFmtId="178" formatCode="[$-FC19]d\ mmmm\ yyyy\ &quot;г.&quot;"/>
    <numFmt numFmtId="179" formatCode="#&quot; &quot;?/4"/>
    <numFmt numFmtId="180" formatCode="0.0"/>
    <numFmt numFmtId="181" formatCode="0.0000"/>
    <numFmt numFmtId="182" formatCode="0.000"/>
    <numFmt numFmtId="183" formatCode="0.00000"/>
    <numFmt numFmtId="184" formatCode="0.000000"/>
    <numFmt numFmtId="185" formatCode="#,##0.00\ &quot;₽&quot;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i/>
      <sz val="11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b/>
      <sz val="9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6"/>
      <color indexed="8"/>
      <name val="Calibri"/>
      <family val="2"/>
    </font>
    <font>
      <b/>
      <sz val="12"/>
      <color indexed="8"/>
      <name val="Calibri"/>
      <family val="2"/>
    </font>
    <font>
      <sz val="9"/>
      <name val="Calibri"/>
      <family val="2"/>
    </font>
    <font>
      <sz val="11"/>
      <name val="Calibri"/>
      <family val="2"/>
    </font>
    <font>
      <sz val="10"/>
      <color indexed="10"/>
      <name val="Calibri"/>
      <family val="2"/>
    </font>
    <font>
      <sz val="14"/>
      <color indexed="8"/>
      <name val="Calibri"/>
      <family val="2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i/>
      <sz val="11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6"/>
      <color theme="1"/>
      <name val="Calibri"/>
      <family val="2"/>
    </font>
    <font>
      <b/>
      <sz val="12"/>
      <color theme="1"/>
      <name val="Calibri"/>
      <family val="2"/>
    </font>
    <font>
      <sz val="10"/>
      <color rgb="FFFF0000"/>
      <name val="Calibri"/>
      <family val="2"/>
    </font>
    <font>
      <sz val="14"/>
      <color theme="1"/>
      <name val="Calibri"/>
      <family val="2"/>
    </font>
    <font>
      <b/>
      <sz val="16"/>
      <color theme="1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medium"/>
      <bottom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455">
    <xf numFmtId="0" fontId="0" fillId="0" borderId="0" xfId="0" applyFont="1" applyAlignment="1">
      <alignment/>
    </xf>
    <xf numFmtId="0" fontId="58" fillId="0" borderId="10" xfId="0" applyFont="1" applyBorder="1" applyAlignment="1">
      <alignment horizontal="center" vertical="top" wrapText="1"/>
    </xf>
    <xf numFmtId="0" fontId="59" fillId="0" borderId="11" xfId="0" applyFont="1" applyBorder="1" applyAlignment="1">
      <alignment vertical="top" wrapText="1"/>
    </xf>
    <xf numFmtId="0" fontId="60" fillId="0" borderId="12" xfId="0" applyFont="1" applyBorder="1" applyAlignment="1">
      <alignment vertical="top" wrapText="1"/>
    </xf>
    <xf numFmtId="0" fontId="0" fillId="0" borderId="13" xfId="0" applyBorder="1" applyAlignment="1">
      <alignment horizontal="center" vertical="top" wrapText="1"/>
    </xf>
    <xf numFmtId="0" fontId="60" fillId="0" borderId="12" xfId="0" applyFont="1" applyBorder="1" applyAlignment="1">
      <alignment horizontal="center" vertical="top" wrapText="1"/>
    </xf>
    <xf numFmtId="0" fontId="61" fillId="0" borderId="14" xfId="0" applyFont="1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59" fillId="0" borderId="16" xfId="0" applyFont="1" applyBorder="1" applyAlignment="1">
      <alignment vertical="top" wrapText="1"/>
    </xf>
    <xf numFmtId="0" fontId="0" fillId="0" borderId="17" xfId="0" applyBorder="1" applyAlignment="1">
      <alignment vertical="top" wrapText="1"/>
    </xf>
    <xf numFmtId="49" fontId="60" fillId="0" borderId="10" xfId="0" applyNumberFormat="1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2" fontId="0" fillId="0" borderId="0" xfId="0" applyNumberFormat="1" applyAlignment="1">
      <alignment/>
    </xf>
    <xf numFmtId="0" fontId="48" fillId="0" borderId="18" xfId="0" applyFont="1" applyBorder="1" applyAlignment="1">
      <alignment vertical="top" wrapText="1"/>
    </xf>
    <xf numFmtId="49" fontId="59" fillId="0" borderId="16" xfId="0" applyNumberFormat="1" applyFont="1" applyBorder="1" applyAlignment="1">
      <alignment vertical="top" wrapText="1"/>
    </xf>
    <xf numFmtId="49" fontId="0" fillId="0" borderId="0" xfId="0" applyNumberFormat="1" applyAlignment="1">
      <alignment/>
    </xf>
    <xf numFmtId="49" fontId="48" fillId="0" borderId="0" xfId="0" applyNumberFormat="1" applyFont="1" applyAlignment="1">
      <alignment/>
    </xf>
    <xf numFmtId="49" fontId="0" fillId="0" borderId="17" xfId="0" applyNumberFormat="1" applyBorder="1" applyAlignment="1">
      <alignment vertical="top" wrapText="1"/>
    </xf>
    <xf numFmtId="49" fontId="0" fillId="0" borderId="17" xfId="0" applyNumberFormat="1" applyBorder="1" applyAlignment="1">
      <alignment horizontal="center" vertical="top" wrapText="1"/>
    </xf>
    <xf numFmtId="0" fontId="60" fillId="0" borderId="19" xfId="0" applyFont="1" applyBorder="1" applyAlignment="1">
      <alignment horizontal="center" vertical="top" wrapText="1"/>
    </xf>
    <xf numFmtId="0" fontId="58" fillId="0" borderId="12" xfId="0" applyFont="1" applyBorder="1" applyAlignment="1" quotePrefix="1">
      <alignment horizontal="left" vertical="top" wrapText="1"/>
    </xf>
    <xf numFmtId="181" fontId="0" fillId="0" borderId="20" xfId="0" applyNumberFormat="1" applyBorder="1" applyAlignment="1">
      <alignment vertical="top" wrapText="1"/>
    </xf>
    <xf numFmtId="181" fontId="0" fillId="0" borderId="21" xfId="0" applyNumberFormat="1" applyBorder="1" applyAlignment="1">
      <alignment vertical="top" wrapText="1"/>
    </xf>
    <xf numFmtId="0" fontId="59" fillId="0" borderId="22" xfId="0" applyFont="1" applyBorder="1" applyAlignment="1">
      <alignment horizontal="center" vertical="center" wrapText="1"/>
    </xf>
    <xf numFmtId="0" fontId="59" fillId="0" borderId="16" xfId="0" applyFont="1" applyBorder="1" applyAlignment="1">
      <alignment horizontal="center" vertical="center" wrapText="1"/>
    </xf>
    <xf numFmtId="0" fontId="61" fillId="0" borderId="14" xfId="0" applyFont="1" applyBorder="1" applyAlignment="1">
      <alignment horizontal="center" vertical="center" wrapText="1"/>
    </xf>
    <xf numFmtId="0" fontId="48" fillId="0" borderId="17" xfId="0" applyFont="1" applyBorder="1" applyAlignment="1">
      <alignment horizontal="center" vertical="center" wrapText="1"/>
    </xf>
    <xf numFmtId="0" fontId="59" fillId="0" borderId="23" xfId="0" applyFont="1" applyBorder="1" applyAlignment="1">
      <alignment horizontal="center" vertical="center" wrapText="1"/>
    </xf>
    <xf numFmtId="0" fontId="59" fillId="0" borderId="24" xfId="0" applyFont="1" applyBorder="1" applyAlignment="1">
      <alignment horizontal="center" vertical="center" wrapText="1"/>
    </xf>
    <xf numFmtId="0" fontId="59" fillId="0" borderId="11" xfId="0" applyFont="1" applyBorder="1" applyAlignment="1">
      <alignment horizontal="center" vertical="center" wrapText="1"/>
    </xf>
    <xf numFmtId="0" fontId="61" fillId="0" borderId="25" xfId="0" applyFont="1" applyBorder="1" applyAlignment="1">
      <alignment horizontal="center" vertical="center" wrapText="1"/>
    </xf>
    <xf numFmtId="49" fontId="59" fillId="0" borderId="16" xfId="0" applyNumberFormat="1" applyFont="1" applyBorder="1" applyAlignment="1">
      <alignment horizontal="center" vertical="top" wrapText="1"/>
    </xf>
    <xf numFmtId="181" fontId="0" fillId="0" borderId="26" xfId="0" applyNumberFormat="1" applyFont="1" applyBorder="1" applyAlignment="1">
      <alignment horizontal="center" vertical="top" wrapText="1"/>
    </xf>
    <xf numFmtId="183" fontId="0" fillId="0" borderId="27" xfId="0" applyNumberFormat="1" applyFont="1" applyBorder="1" applyAlignment="1">
      <alignment horizontal="center" vertical="top" wrapText="1"/>
    </xf>
    <xf numFmtId="183" fontId="59" fillId="0" borderId="22" xfId="0" applyNumberFormat="1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top" wrapText="1"/>
    </xf>
    <xf numFmtId="2" fontId="62" fillId="0" borderId="28" xfId="0" applyNumberFormat="1" applyFont="1" applyBorder="1" applyAlignment="1">
      <alignment horizontal="center" vertical="center" wrapText="1"/>
    </xf>
    <xf numFmtId="49" fontId="59" fillId="0" borderId="16" xfId="0" applyNumberFormat="1" applyFont="1" applyBorder="1" applyAlignment="1">
      <alignment horizontal="center" vertical="center" wrapText="1"/>
    </xf>
    <xf numFmtId="181" fontId="59" fillId="0" borderId="22" xfId="0" applyNumberFormat="1" applyFont="1" applyBorder="1" applyAlignment="1">
      <alignment horizontal="center" vertical="center" wrapText="1"/>
    </xf>
    <xf numFmtId="0" fontId="63" fillId="0" borderId="17" xfId="0" applyFont="1" applyBorder="1" applyAlignment="1">
      <alignment vertical="top" wrapText="1"/>
    </xf>
    <xf numFmtId="0" fontId="62" fillId="0" borderId="12" xfId="0" applyFont="1" applyBorder="1" applyAlignment="1">
      <alignment horizontal="center" vertical="top" wrapText="1"/>
    </xf>
    <xf numFmtId="2" fontId="62" fillId="0" borderId="12" xfId="0" applyNumberFormat="1" applyFont="1" applyBorder="1" applyAlignment="1">
      <alignment horizontal="center" vertical="center" wrapText="1"/>
    </xf>
    <xf numFmtId="183" fontId="63" fillId="0" borderId="29" xfId="0" applyNumberFormat="1" applyFont="1" applyBorder="1" applyAlignment="1">
      <alignment horizontal="center" vertical="center" wrapText="1"/>
    </xf>
    <xf numFmtId="2" fontId="63" fillId="0" borderId="30" xfId="0" applyNumberFormat="1" applyFont="1" applyBorder="1" applyAlignment="1">
      <alignment horizontal="center" vertical="center" wrapText="1"/>
    </xf>
    <xf numFmtId="49" fontId="62" fillId="0" borderId="12" xfId="0" applyNumberFormat="1" applyFont="1" applyBorder="1" applyAlignment="1">
      <alignment horizontal="center" vertical="top" wrapText="1"/>
    </xf>
    <xf numFmtId="0" fontId="63" fillId="0" borderId="12" xfId="0" applyFont="1" applyBorder="1" applyAlignment="1">
      <alignment horizontal="left" vertical="top" wrapText="1"/>
    </xf>
    <xf numFmtId="0" fontId="63" fillId="0" borderId="12" xfId="0" applyFont="1" applyBorder="1" applyAlignment="1" quotePrefix="1">
      <alignment horizontal="left" vertical="top" wrapText="1"/>
    </xf>
    <xf numFmtId="0" fontId="62" fillId="0" borderId="28" xfId="0" applyFont="1" applyBorder="1" applyAlignment="1">
      <alignment horizontal="center" vertical="top" wrapText="1"/>
    </xf>
    <xf numFmtId="0" fontId="62" fillId="0" borderId="28" xfId="0" applyFont="1" applyBorder="1" applyAlignment="1">
      <alignment vertical="top" wrapText="1"/>
    </xf>
    <xf numFmtId="0" fontId="62" fillId="0" borderId="31" xfId="0" applyFont="1" applyBorder="1" applyAlignment="1">
      <alignment vertical="top" wrapText="1"/>
    </xf>
    <xf numFmtId="183" fontId="63" fillId="0" borderId="32" xfId="0" applyNumberFormat="1" applyFont="1" applyBorder="1" applyAlignment="1">
      <alignment horizontal="center" vertical="center" wrapText="1"/>
    </xf>
    <xf numFmtId="0" fontId="63" fillId="0" borderId="33" xfId="0" applyFont="1" applyBorder="1" applyAlignment="1">
      <alignment vertical="top" wrapText="1"/>
    </xf>
    <xf numFmtId="0" fontId="63" fillId="0" borderId="28" xfId="0" applyFont="1" applyBorder="1" applyAlignment="1">
      <alignment vertical="top" wrapText="1"/>
    </xf>
    <xf numFmtId="0" fontId="63" fillId="0" borderId="15" xfId="0" applyFont="1" applyBorder="1" applyAlignment="1">
      <alignment vertical="top" wrapText="1"/>
    </xf>
    <xf numFmtId="183" fontId="63" fillId="0" borderId="34" xfId="0" applyNumberFormat="1" applyFont="1" applyBorder="1" applyAlignment="1">
      <alignment horizontal="center" vertical="top" wrapText="1"/>
    </xf>
    <xf numFmtId="0" fontId="62" fillId="0" borderId="12" xfId="0" applyFont="1" applyBorder="1" applyAlignment="1" quotePrefix="1">
      <alignment horizontal="center" vertical="top" wrapText="1"/>
    </xf>
    <xf numFmtId="181" fontId="63" fillId="0" borderId="29" xfId="0" applyNumberFormat="1" applyFont="1" applyBorder="1" applyAlignment="1">
      <alignment horizontal="center" vertical="top" wrapText="1"/>
    </xf>
    <xf numFmtId="0" fontId="62" fillId="0" borderId="17" xfId="0" applyFont="1" applyBorder="1" applyAlignment="1">
      <alignment horizontal="center" vertical="top" wrapText="1"/>
    </xf>
    <xf numFmtId="2" fontId="63" fillId="0" borderId="17" xfId="0" applyNumberFormat="1" applyFont="1" applyBorder="1" applyAlignment="1">
      <alignment horizontal="center" vertical="top" wrapText="1"/>
    </xf>
    <xf numFmtId="0" fontId="62" fillId="0" borderId="35" xfId="0" applyFont="1" applyBorder="1" applyAlignment="1">
      <alignment horizontal="center" vertical="top" wrapText="1"/>
    </xf>
    <xf numFmtId="0" fontId="62" fillId="0" borderId="12" xfId="0" applyFont="1" applyBorder="1" applyAlignment="1" quotePrefix="1">
      <alignment horizontal="left" vertical="top" wrapText="1"/>
    </xf>
    <xf numFmtId="183" fontId="63" fillId="0" borderId="29" xfId="0" applyNumberFormat="1" applyFont="1" applyBorder="1" applyAlignment="1">
      <alignment horizontal="center" vertical="top" wrapText="1"/>
    </xf>
    <xf numFmtId="49" fontId="63" fillId="0" borderId="17" xfId="0" applyNumberFormat="1" applyFont="1" applyBorder="1" applyAlignment="1">
      <alignment horizontal="center" vertical="top" wrapText="1"/>
    </xf>
    <xf numFmtId="181" fontId="63" fillId="0" borderId="34" xfId="0" applyNumberFormat="1" applyFont="1" applyBorder="1" applyAlignment="1">
      <alignment vertical="top" wrapText="1"/>
    </xf>
    <xf numFmtId="0" fontId="0" fillId="0" borderId="35" xfId="0" applyBorder="1" applyAlignment="1">
      <alignment vertical="top" wrapText="1"/>
    </xf>
    <xf numFmtId="0" fontId="60" fillId="0" borderId="10" xfId="0" applyFont="1" applyBorder="1" applyAlignment="1">
      <alignment horizontal="center" vertical="top" wrapText="1"/>
    </xf>
    <xf numFmtId="181" fontId="0" fillId="0" borderId="21" xfId="0" applyNumberFormat="1" applyFont="1" applyBorder="1" applyAlignment="1">
      <alignment horizontal="center" vertical="top" wrapText="1"/>
    </xf>
    <xf numFmtId="177" fontId="48" fillId="0" borderId="12" xfId="0" applyNumberFormat="1" applyFont="1" applyBorder="1" applyAlignment="1">
      <alignment horizontal="center" vertical="top" wrapText="1"/>
    </xf>
    <xf numFmtId="0" fontId="60" fillId="0" borderId="18" xfId="0" applyFont="1" applyBorder="1" applyAlignment="1">
      <alignment horizontal="center" vertical="top" wrapText="1"/>
    </xf>
    <xf numFmtId="2" fontId="60" fillId="0" borderId="17" xfId="0" applyNumberFormat="1" applyFont="1" applyBorder="1" applyAlignment="1">
      <alignment horizontal="center" vertical="top" wrapText="1"/>
    </xf>
    <xf numFmtId="183" fontId="58" fillId="0" borderId="34" xfId="0" applyNumberFormat="1" applyFont="1" applyBorder="1" applyAlignment="1">
      <alignment horizontal="center" vertical="top" wrapText="1"/>
    </xf>
    <xf numFmtId="184" fontId="0" fillId="0" borderId="27" xfId="0" applyNumberFormat="1" applyFont="1" applyBorder="1" applyAlignment="1">
      <alignment horizontal="center" vertical="top" wrapText="1"/>
    </xf>
    <xf numFmtId="0" fontId="61" fillId="0" borderId="11" xfId="0" applyFont="1" applyBorder="1" applyAlignment="1">
      <alignment horizontal="center" vertical="center" wrapText="1"/>
    </xf>
    <xf numFmtId="181" fontId="0" fillId="0" borderId="30" xfId="0" applyNumberFormat="1" applyFont="1" applyBorder="1" applyAlignment="1">
      <alignment horizontal="center" vertical="top" wrapText="1"/>
    </xf>
    <xf numFmtId="0" fontId="62" fillId="0" borderId="13" xfId="0" applyFont="1" applyBorder="1" applyAlignment="1">
      <alignment horizontal="center" vertical="top" wrapText="1"/>
    </xf>
    <xf numFmtId="0" fontId="28" fillId="0" borderId="12" xfId="0" applyFont="1" applyBorder="1" applyAlignment="1" quotePrefix="1">
      <alignment horizontal="left" vertical="top" wrapText="1"/>
    </xf>
    <xf numFmtId="0" fontId="59" fillId="0" borderId="14" xfId="0" applyFont="1" applyBorder="1" applyAlignment="1">
      <alignment horizontal="center" vertical="center" wrapText="1"/>
    </xf>
    <xf numFmtId="0" fontId="63" fillId="0" borderId="13" xfId="0" applyFont="1" applyBorder="1" applyAlignment="1">
      <alignment vertical="top" wrapText="1"/>
    </xf>
    <xf numFmtId="0" fontId="62" fillId="0" borderId="30" xfId="0" applyFont="1" applyBorder="1" applyAlignment="1">
      <alignment horizontal="center" vertical="top" wrapText="1"/>
    </xf>
    <xf numFmtId="0" fontId="62" fillId="0" borderId="30" xfId="0" applyFont="1" applyBorder="1" applyAlignment="1">
      <alignment vertical="top" wrapText="1"/>
    </xf>
    <xf numFmtId="0" fontId="0" fillId="0" borderId="0" xfId="0" applyAlignment="1">
      <alignment/>
    </xf>
    <xf numFmtId="0" fontId="60" fillId="0" borderId="28" xfId="0" applyFont="1" applyBorder="1" applyAlignment="1">
      <alignment horizontal="center" vertical="top" wrapText="1"/>
    </xf>
    <xf numFmtId="49" fontId="48" fillId="0" borderId="12" xfId="0" applyNumberFormat="1" applyFont="1" applyBorder="1" applyAlignment="1">
      <alignment horizontal="center" vertical="top" wrapText="1"/>
    </xf>
    <xf numFmtId="49" fontId="48" fillId="0" borderId="28" xfId="0" applyNumberFormat="1" applyFont="1" applyBorder="1" applyAlignment="1">
      <alignment horizontal="center" vertical="top" wrapText="1"/>
    </xf>
    <xf numFmtId="181" fontId="0" fillId="0" borderId="36" xfId="0" applyNumberFormat="1" applyFont="1" applyBorder="1" applyAlignment="1">
      <alignment horizontal="center" vertical="top" wrapText="1"/>
    </xf>
    <xf numFmtId="0" fontId="48" fillId="0" borderId="13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49" fontId="48" fillId="0" borderId="12" xfId="0" applyNumberFormat="1" applyFont="1" applyBorder="1" applyAlignment="1">
      <alignment horizontal="center" vertical="center" wrapText="1"/>
    </xf>
    <xf numFmtId="183" fontId="0" fillId="0" borderId="27" xfId="0" applyNumberFormat="1" applyFont="1" applyBorder="1" applyAlignment="1">
      <alignment horizontal="center" vertical="center" wrapText="1"/>
    </xf>
    <xf numFmtId="183" fontId="0" fillId="0" borderId="21" xfId="0" applyNumberFormat="1" applyFont="1" applyBorder="1" applyAlignment="1">
      <alignment horizontal="center" vertical="center" wrapText="1"/>
    </xf>
    <xf numFmtId="183" fontId="0" fillId="0" borderId="30" xfId="0" applyNumberFormat="1" applyFont="1" applyBorder="1" applyAlignment="1">
      <alignment horizontal="center" vertical="top" wrapText="1"/>
    </xf>
    <xf numFmtId="0" fontId="62" fillId="0" borderId="37" xfId="0" applyFont="1" applyBorder="1" applyAlignment="1">
      <alignment horizontal="center" vertical="top" wrapText="1"/>
    </xf>
    <xf numFmtId="0" fontId="60" fillId="0" borderId="12" xfId="0" applyFont="1" applyBorder="1" applyAlignment="1">
      <alignment horizontal="center" vertical="top" wrapText="1"/>
    </xf>
    <xf numFmtId="181" fontId="0" fillId="0" borderId="27" xfId="0" applyNumberFormat="1" applyFont="1" applyBorder="1" applyAlignment="1">
      <alignment horizontal="center" vertical="top" wrapText="1"/>
    </xf>
    <xf numFmtId="0" fontId="0" fillId="0" borderId="0" xfId="0" applyAlignment="1">
      <alignment/>
    </xf>
    <xf numFmtId="49" fontId="60" fillId="0" borderId="12" xfId="0" applyNumberFormat="1" applyFont="1" applyBorder="1" applyAlignment="1">
      <alignment horizontal="center" vertical="top" wrapText="1"/>
    </xf>
    <xf numFmtId="0" fontId="58" fillId="0" borderId="31" xfId="0" applyFont="1" applyBorder="1" applyAlignment="1" quotePrefix="1">
      <alignment horizontal="left" vertical="top" wrapText="1"/>
    </xf>
    <xf numFmtId="49" fontId="60" fillId="0" borderId="12" xfId="0" applyNumberFormat="1" applyFont="1" applyBorder="1" applyAlignment="1" quotePrefix="1">
      <alignment horizontal="center" vertical="top" wrapText="1"/>
    </xf>
    <xf numFmtId="49" fontId="60" fillId="0" borderId="28" xfId="0" applyNumberFormat="1" applyFont="1" applyBorder="1" applyAlignment="1">
      <alignment horizontal="center" vertical="top" wrapText="1"/>
    </xf>
    <xf numFmtId="0" fontId="58" fillId="0" borderId="33" xfId="0" applyFont="1" applyBorder="1" applyAlignment="1" quotePrefix="1">
      <alignment horizontal="left" vertical="top" wrapText="1"/>
    </xf>
    <xf numFmtId="0" fontId="58" fillId="0" borderId="33" xfId="0" applyFont="1" applyBorder="1" applyAlignment="1">
      <alignment vertical="top" wrapText="1"/>
    </xf>
    <xf numFmtId="181" fontId="0" fillId="0" borderId="32" xfId="0" applyNumberFormat="1" applyFont="1" applyBorder="1" applyAlignment="1">
      <alignment horizontal="center" vertical="top" wrapText="1"/>
    </xf>
    <xf numFmtId="0" fontId="60" fillId="0" borderId="31" xfId="0" applyFont="1" applyBorder="1" applyAlignment="1">
      <alignment vertical="top" wrapText="1"/>
    </xf>
    <xf numFmtId="0" fontId="63" fillId="0" borderId="12" xfId="0" applyFont="1" applyBorder="1" applyAlignment="1">
      <alignment vertical="top" wrapText="1"/>
    </xf>
    <xf numFmtId="0" fontId="62" fillId="0" borderId="12" xfId="0" applyFont="1" applyBorder="1" applyAlignment="1">
      <alignment vertical="top" wrapText="1"/>
    </xf>
    <xf numFmtId="0" fontId="62" fillId="0" borderId="28" xfId="0" applyFont="1" applyBorder="1" applyAlignment="1">
      <alignment vertical="top" wrapText="1"/>
    </xf>
    <xf numFmtId="177" fontId="48" fillId="0" borderId="12" xfId="0" applyNumberFormat="1" applyFont="1" applyBorder="1" applyAlignment="1">
      <alignment horizontal="center" vertical="top" wrapText="1"/>
    </xf>
    <xf numFmtId="0" fontId="60" fillId="0" borderId="33" xfId="0" applyFont="1" applyBorder="1" applyAlignment="1">
      <alignment vertical="top" wrapText="1"/>
    </xf>
    <xf numFmtId="0" fontId="58" fillId="0" borderId="10" xfId="0" applyFont="1" applyBorder="1" applyAlignment="1">
      <alignment vertical="top" wrapText="1"/>
    </xf>
    <xf numFmtId="0" fontId="58" fillId="0" borderId="31" xfId="0" applyFont="1" applyBorder="1" applyAlignment="1">
      <alignment vertical="top" wrapText="1"/>
    </xf>
    <xf numFmtId="49" fontId="48" fillId="0" borderId="28" xfId="0" applyNumberFormat="1" applyFont="1" applyBorder="1" applyAlignment="1">
      <alignment horizontal="center" vertical="center" wrapText="1"/>
    </xf>
    <xf numFmtId="2" fontId="48" fillId="0" borderId="12" xfId="0" applyNumberFormat="1" applyFont="1" applyBorder="1" applyAlignment="1">
      <alignment horizontal="center" vertical="center" wrapText="1"/>
    </xf>
    <xf numFmtId="0" fontId="60" fillId="0" borderId="12" xfId="0" applyFont="1" applyBorder="1" applyAlignment="1">
      <alignment vertical="top" wrapText="1"/>
    </xf>
    <xf numFmtId="0" fontId="48" fillId="0" borderId="12" xfId="0" applyFont="1" applyBorder="1" applyAlignment="1">
      <alignment horizontal="center" vertical="top" wrapText="1"/>
    </xf>
    <xf numFmtId="0" fontId="58" fillId="0" borderId="12" xfId="0" applyFont="1" applyBorder="1" applyAlignment="1" quotePrefix="1">
      <alignment horizontal="left" vertical="top" wrapText="1"/>
    </xf>
    <xf numFmtId="0" fontId="58" fillId="0" borderId="12" xfId="0" applyFont="1" applyBorder="1" applyAlignment="1">
      <alignment horizontal="left" vertical="top" wrapText="1"/>
    </xf>
    <xf numFmtId="0" fontId="60" fillId="0" borderId="12" xfId="0" applyFont="1" applyBorder="1" applyAlignment="1">
      <alignment horizontal="left" vertical="top" wrapText="1"/>
    </xf>
    <xf numFmtId="0" fontId="58" fillId="0" borderId="31" xfId="0" applyFont="1" applyBorder="1" applyAlignment="1">
      <alignment horizontal="left" vertical="top" wrapText="1"/>
    </xf>
    <xf numFmtId="0" fontId="60" fillId="0" borderId="28" xfId="0" applyFont="1" applyBorder="1" applyAlignment="1">
      <alignment vertical="top" wrapText="1"/>
    </xf>
    <xf numFmtId="181" fontId="0" fillId="0" borderId="29" xfId="0" applyNumberFormat="1" applyFont="1" applyBorder="1" applyAlignment="1">
      <alignment horizontal="center" vertical="top" wrapText="1"/>
    </xf>
    <xf numFmtId="0" fontId="60" fillId="0" borderId="10" xfId="0" applyFont="1" applyBorder="1" applyAlignment="1">
      <alignment vertical="top" wrapText="1"/>
    </xf>
    <xf numFmtId="2" fontId="48" fillId="0" borderId="12" xfId="0" applyNumberFormat="1" applyFont="1" applyBorder="1" applyAlignment="1">
      <alignment horizontal="center" vertical="top" wrapText="1"/>
    </xf>
    <xf numFmtId="0" fontId="58" fillId="0" borderId="12" xfId="0" applyFont="1" applyBorder="1" applyAlignment="1">
      <alignment vertical="top" wrapText="1"/>
    </xf>
    <xf numFmtId="0" fontId="58" fillId="0" borderId="13" xfId="0" applyFont="1" applyBorder="1" applyAlignment="1">
      <alignment vertical="top" wrapText="1"/>
    </xf>
    <xf numFmtId="0" fontId="60" fillId="0" borderId="13" xfId="0" applyFont="1" applyBorder="1" applyAlignment="1">
      <alignment vertical="top" wrapText="1"/>
    </xf>
    <xf numFmtId="49" fontId="48" fillId="0" borderId="13" xfId="0" applyNumberFormat="1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49" fontId="48" fillId="0" borderId="12" xfId="0" applyNumberFormat="1" applyFont="1" applyBorder="1" applyAlignment="1" quotePrefix="1">
      <alignment horizontal="center" vertical="top" wrapText="1"/>
    </xf>
    <xf numFmtId="0" fontId="58" fillId="0" borderId="10" xfId="0" applyFont="1" applyBorder="1" applyAlignment="1" quotePrefix="1">
      <alignment horizontal="left" vertical="top" wrapText="1"/>
    </xf>
    <xf numFmtId="49" fontId="48" fillId="0" borderId="12" xfId="0" applyNumberFormat="1" applyFont="1" applyBorder="1" applyAlignment="1">
      <alignment horizontal="center" vertical="top" wrapText="1"/>
    </xf>
    <xf numFmtId="2" fontId="48" fillId="0" borderId="30" xfId="0" applyNumberFormat="1" applyFont="1" applyBorder="1" applyAlignment="1">
      <alignment horizontal="center" vertical="top" wrapText="1"/>
    </xf>
    <xf numFmtId="49" fontId="48" fillId="0" borderId="28" xfId="0" applyNumberFormat="1" applyFont="1" applyBorder="1" applyAlignment="1">
      <alignment horizontal="center" vertical="top" wrapText="1"/>
    </xf>
    <xf numFmtId="183" fontId="0" fillId="0" borderId="36" xfId="0" applyNumberFormat="1" applyFont="1" applyBorder="1" applyAlignment="1">
      <alignment horizontal="center" vertical="top" wrapText="1"/>
    </xf>
    <xf numFmtId="0" fontId="28" fillId="0" borderId="28" xfId="0" applyFont="1" applyBorder="1" applyAlignment="1">
      <alignment vertical="top" wrapText="1"/>
    </xf>
    <xf numFmtId="181" fontId="63" fillId="0" borderId="27" xfId="0" applyNumberFormat="1" applyFont="1" applyBorder="1" applyAlignment="1">
      <alignment horizontal="center" vertical="top" wrapText="1"/>
    </xf>
    <xf numFmtId="2" fontId="63" fillId="0" borderId="27" xfId="0" applyNumberFormat="1" applyFont="1" applyBorder="1" applyAlignment="1">
      <alignment horizontal="center" vertical="top" wrapText="1"/>
    </xf>
    <xf numFmtId="2" fontId="63" fillId="0" borderId="27" xfId="0" applyNumberFormat="1" applyFont="1" applyBorder="1" applyAlignment="1">
      <alignment horizontal="center" vertical="center" wrapText="1"/>
    </xf>
    <xf numFmtId="2" fontId="63" fillId="0" borderId="36" xfId="0" applyNumberFormat="1" applyFont="1" applyBorder="1" applyAlignment="1">
      <alignment horizontal="center" vertical="center" wrapText="1"/>
    </xf>
    <xf numFmtId="181" fontId="59" fillId="0" borderId="38" xfId="0" applyNumberFormat="1" applyFont="1" applyBorder="1" applyAlignment="1">
      <alignment horizontal="center" vertical="center" wrapText="1"/>
    </xf>
    <xf numFmtId="0" fontId="63" fillId="0" borderId="12" xfId="0" applyFont="1" applyBorder="1" applyAlignment="1">
      <alignment horizontal="center" vertical="top" wrapText="1"/>
    </xf>
    <xf numFmtId="0" fontId="63" fillId="0" borderId="13" xfId="0" applyFont="1" applyBorder="1" applyAlignment="1">
      <alignment horizontal="left" vertical="top" wrapText="1"/>
    </xf>
    <xf numFmtId="0" fontId="29" fillId="0" borderId="12" xfId="0" applyFont="1" applyBorder="1" applyAlignment="1">
      <alignment horizontal="left" vertical="top" wrapText="1"/>
    </xf>
    <xf numFmtId="0" fontId="60" fillId="0" borderId="10" xfId="0" applyFont="1" applyBorder="1" applyAlignment="1">
      <alignment horizontal="left" vertical="top" wrapText="1"/>
    </xf>
    <xf numFmtId="0" fontId="60" fillId="0" borderId="12" xfId="0" applyFont="1" applyBorder="1" applyAlignment="1" quotePrefix="1">
      <alignment horizontal="left" vertical="top" wrapText="1"/>
    </xf>
    <xf numFmtId="0" fontId="62" fillId="0" borderId="33" xfId="0" applyFont="1" applyBorder="1" applyAlignment="1">
      <alignment vertical="top" wrapText="1"/>
    </xf>
    <xf numFmtId="0" fontId="64" fillId="0" borderId="0" xfId="0" applyFont="1" applyAlignment="1">
      <alignment/>
    </xf>
    <xf numFmtId="0" fontId="65" fillId="0" borderId="0" xfId="0" applyFont="1" applyAlignment="1">
      <alignment/>
    </xf>
    <xf numFmtId="0" fontId="66" fillId="0" borderId="30" xfId="0" applyFont="1" applyBorder="1" applyAlignment="1">
      <alignment horizontal="center"/>
    </xf>
    <xf numFmtId="0" fontId="65" fillId="0" borderId="30" xfId="0" applyFont="1" applyBorder="1" applyAlignment="1">
      <alignment horizontal="center"/>
    </xf>
    <xf numFmtId="0" fontId="65" fillId="0" borderId="30" xfId="0" applyFont="1" applyBorder="1" applyAlignment="1">
      <alignment/>
    </xf>
    <xf numFmtId="2" fontId="65" fillId="0" borderId="30" xfId="0" applyNumberFormat="1" applyFont="1" applyBorder="1" applyAlignment="1">
      <alignment/>
    </xf>
    <xf numFmtId="0" fontId="0" fillId="0" borderId="35" xfId="0" applyBorder="1" applyAlignment="1">
      <alignment horizontal="center" vertical="top" wrapText="1"/>
    </xf>
    <xf numFmtId="49" fontId="63" fillId="0" borderId="13" xfId="0" applyNumberFormat="1" applyFont="1" applyBorder="1" applyAlignment="1">
      <alignment horizontal="center" vertical="top" wrapText="1"/>
    </xf>
    <xf numFmtId="181" fontId="63" fillId="0" borderId="21" xfId="0" applyNumberFormat="1" applyFont="1" applyBorder="1" applyAlignment="1">
      <alignment vertical="top" wrapText="1"/>
    </xf>
    <xf numFmtId="0" fontId="0" fillId="0" borderId="12" xfId="0" applyBorder="1" applyAlignment="1">
      <alignment/>
    </xf>
    <xf numFmtId="0" fontId="62" fillId="0" borderId="12" xfId="0" applyFont="1" applyBorder="1" applyAlignment="1">
      <alignment/>
    </xf>
    <xf numFmtId="0" fontId="62" fillId="0" borderId="12" xfId="0" applyFont="1" applyBorder="1" applyAlignment="1">
      <alignment horizontal="center"/>
    </xf>
    <xf numFmtId="0" fontId="63" fillId="0" borderId="12" xfId="0" applyFont="1" applyBorder="1" applyAlignment="1">
      <alignment horizontal="center"/>
    </xf>
    <xf numFmtId="0" fontId="58" fillId="0" borderId="12" xfId="0" applyFont="1" applyBorder="1" applyAlignment="1">
      <alignment horizontal="center" vertical="top" wrapText="1"/>
    </xf>
    <xf numFmtId="0" fontId="0" fillId="0" borderId="12" xfId="0" applyBorder="1" applyAlignment="1">
      <alignment vertical="top" wrapText="1"/>
    </xf>
    <xf numFmtId="181" fontId="0" fillId="0" borderId="12" xfId="0" applyNumberFormat="1" applyFont="1" applyBorder="1" applyAlignment="1">
      <alignment horizontal="center" vertical="top" wrapText="1"/>
    </xf>
    <xf numFmtId="0" fontId="48" fillId="0" borderId="17" xfId="0" applyFont="1" applyBorder="1" applyAlignment="1" quotePrefix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181" fontId="0" fillId="0" borderId="17" xfId="0" applyNumberFormat="1" applyFont="1" applyBorder="1" applyAlignment="1">
      <alignment vertical="top" wrapText="1"/>
    </xf>
    <xf numFmtId="2" fontId="0" fillId="0" borderId="12" xfId="0" applyNumberFormat="1" applyFont="1" applyBorder="1" applyAlignment="1">
      <alignment horizontal="center" vertical="top" wrapText="1"/>
    </xf>
    <xf numFmtId="183" fontId="0" fillId="0" borderId="12" xfId="0" applyNumberFormat="1" applyFont="1" applyBorder="1" applyAlignment="1">
      <alignment horizontal="center" vertical="top" wrapText="1"/>
    </xf>
    <xf numFmtId="183" fontId="0" fillId="0" borderId="12" xfId="0" applyNumberFormat="1" applyFont="1" applyBorder="1" applyAlignment="1">
      <alignment horizontal="center" vertical="center" wrapText="1"/>
    </xf>
    <xf numFmtId="49" fontId="48" fillId="0" borderId="12" xfId="0" applyNumberFormat="1" applyFont="1" applyBorder="1" applyAlignment="1">
      <alignment horizontal="center"/>
    </xf>
    <xf numFmtId="0" fontId="61" fillId="0" borderId="17" xfId="0" applyFont="1" applyBorder="1" applyAlignment="1">
      <alignment vertical="top" wrapText="1"/>
    </xf>
    <xf numFmtId="0" fontId="48" fillId="0" borderId="17" xfId="0" applyFont="1" applyBorder="1" applyAlignment="1">
      <alignment vertical="top" wrapText="1"/>
    </xf>
    <xf numFmtId="0" fontId="59" fillId="0" borderId="17" xfId="0" applyFont="1" applyBorder="1" applyAlignment="1">
      <alignment vertical="top" wrapText="1"/>
    </xf>
    <xf numFmtId="0" fontId="59" fillId="0" borderId="17" xfId="0" applyNumberFormat="1" applyFont="1" applyBorder="1" applyAlignment="1">
      <alignment vertical="top" wrapText="1"/>
    </xf>
    <xf numFmtId="0" fontId="60" fillId="0" borderId="12" xfId="0" applyFont="1" applyBorder="1" applyAlignment="1" quotePrefix="1">
      <alignment horizontal="center" vertical="top" wrapText="1"/>
    </xf>
    <xf numFmtId="49" fontId="0" fillId="0" borderId="13" xfId="0" applyNumberFormat="1" applyBorder="1" applyAlignment="1">
      <alignment vertical="top" wrapText="1"/>
    </xf>
    <xf numFmtId="0" fontId="62" fillId="0" borderId="13" xfId="0" applyFont="1" applyBorder="1" applyAlignment="1">
      <alignment horizontal="center" vertical="center" wrapText="1"/>
    </xf>
    <xf numFmtId="0" fontId="63" fillId="0" borderId="31" xfId="0" applyFont="1" applyBorder="1" applyAlignment="1">
      <alignment vertical="top" wrapText="1"/>
    </xf>
    <xf numFmtId="0" fontId="59" fillId="0" borderId="11" xfId="0" applyNumberFormat="1" applyFont="1" applyBorder="1" applyAlignment="1">
      <alignment horizontal="center" vertical="center" wrapText="1"/>
    </xf>
    <xf numFmtId="0" fontId="59" fillId="0" borderId="11" xfId="0" applyFont="1" applyBorder="1" applyAlignment="1">
      <alignment horizontal="center" vertical="top" wrapText="1"/>
    </xf>
    <xf numFmtId="0" fontId="0" fillId="0" borderId="39" xfId="0" applyBorder="1" applyAlignment="1">
      <alignment vertical="top" wrapText="1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10" xfId="0" applyBorder="1" applyAlignment="1">
      <alignment/>
    </xf>
    <xf numFmtId="0" fontId="58" fillId="0" borderId="28" xfId="0" applyFont="1" applyBorder="1" applyAlignment="1">
      <alignment horizontal="left" vertical="top" wrapText="1"/>
    </xf>
    <xf numFmtId="0" fontId="58" fillId="0" borderId="28" xfId="0" applyFont="1" applyBorder="1" applyAlignment="1">
      <alignment vertical="top" wrapText="1"/>
    </xf>
    <xf numFmtId="181" fontId="0" fillId="0" borderId="13" xfId="0" applyNumberFormat="1" applyFont="1" applyBorder="1" applyAlignment="1">
      <alignment vertical="top" wrapText="1"/>
    </xf>
    <xf numFmtId="0" fontId="48" fillId="0" borderId="35" xfId="0" applyFont="1" applyBorder="1" applyAlignment="1">
      <alignment horizontal="center" vertical="top" wrapText="1"/>
    </xf>
    <xf numFmtId="177" fontId="48" fillId="0" borderId="10" xfId="0" applyNumberFormat="1" applyFont="1" applyBorder="1" applyAlignment="1">
      <alignment horizontal="center" vertical="top" wrapText="1"/>
    </xf>
    <xf numFmtId="49" fontId="48" fillId="0" borderId="10" xfId="0" applyNumberFormat="1" applyFont="1" applyBorder="1" applyAlignment="1" quotePrefix="1">
      <alignment horizontal="center" vertical="top" wrapText="1"/>
    </xf>
    <xf numFmtId="49" fontId="48" fillId="0" borderId="10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49" fontId="48" fillId="0" borderId="19" xfId="0" applyNumberFormat="1" applyFont="1" applyBorder="1" applyAlignment="1">
      <alignment horizontal="center" vertical="top" wrapText="1"/>
    </xf>
    <xf numFmtId="2" fontId="48" fillId="0" borderId="39" xfId="0" applyNumberFormat="1" applyFont="1" applyBorder="1" applyAlignment="1">
      <alignment horizontal="center" vertical="top" wrapText="1"/>
    </xf>
    <xf numFmtId="49" fontId="48" fillId="0" borderId="10" xfId="0" applyNumberFormat="1" applyFont="1" applyBorder="1" applyAlignment="1">
      <alignment horizontal="center" vertical="center" wrapText="1"/>
    </xf>
    <xf numFmtId="49" fontId="48" fillId="0" borderId="37" xfId="0" applyNumberFormat="1" applyFont="1" applyBorder="1" applyAlignment="1">
      <alignment horizontal="center" vertical="top" wrapText="1"/>
    </xf>
    <xf numFmtId="181" fontId="0" fillId="0" borderId="13" xfId="0" applyNumberFormat="1" applyFont="1" applyBorder="1" applyAlignment="1">
      <alignment horizontal="center" vertical="top" wrapText="1"/>
    </xf>
    <xf numFmtId="184" fontId="0" fillId="0" borderId="12" xfId="0" applyNumberFormat="1" applyFont="1" applyBorder="1" applyAlignment="1">
      <alignment horizontal="center" vertical="top" wrapText="1"/>
    </xf>
    <xf numFmtId="183" fontId="0" fillId="0" borderId="28" xfId="0" applyNumberFormat="1" applyFont="1" applyBorder="1" applyAlignment="1">
      <alignment horizontal="center" vertical="top" wrapText="1"/>
    </xf>
    <xf numFmtId="183" fontId="0" fillId="0" borderId="41" xfId="0" applyNumberFormat="1" applyFont="1" applyBorder="1" applyAlignment="1">
      <alignment horizontal="center" vertical="top" wrapText="1"/>
    </xf>
    <xf numFmtId="181" fontId="0" fillId="0" borderId="17" xfId="0" applyNumberFormat="1" applyBorder="1" applyAlignment="1">
      <alignment vertical="top" wrapText="1"/>
    </xf>
    <xf numFmtId="181" fontId="0" fillId="0" borderId="13" xfId="0" applyNumberFormat="1" applyBorder="1" applyAlignment="1">
      <alignment vertical="top" wrapText="1"/>
    </xf>
    <xf numFmtId="181" fontId="0" fillId="0" borderId="42" xfId="0" applyNumberFormat="1" applyBorder="1" applyAlignment="1">
      <alignment vertical="top" wrapText="1"/>
    </xf>
    <xf numFmtId="181" fontId="0" fillId="0" borderId="43" xfId="0" applyNumberFormat="1" applyFont="1" applyBorder="1" applyAlignment="1">
      <alignment horizontal="center" vertical="top" wrapText="1"/>
    </xf>
    <xf numFmtId="181" fontId="0" fillId="0" borderId="33" xfId="0" applyNumberFormat="1" applyFont="1" applyBorder="1" applyAlignment="1">
      <alignment horizontal="center" vertical="top" wrapText="1"/>
    </xf>
    <xf numFmtId="181" fontId="0" fillId="0" borderId="40" xfId="0" applyNumberFormat="1" applyFont="1" applyBorder="1" applyAlignment="1">
      <alignment horizontal="center" vertical="top" wrapText="1"/>
    </xf>
    <xf numFmtId="181" fontId="0" fillId="0" borderId="10" xfId="0" applyNumberFormat="1" applyFont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Alignment="1">
      <alignment/>
    </xf>
    <xf numFmtId="0" fontId="60" fillId="0" borderId="12" xfId="0" applyFont="1" applyBorder="1" applyAlignment="1">
      <alignment horizontal="center" vertical="top" wrapText="1"/>
    </xf>
    <xf numFmtId="0" fontId="60" fillId="0" borderId="28" xfId="0" applyFont="1" applyBorder="1" applyAlignment="1">
      <alignment horizontal="center" vertical="top" wrapText="1"/>
    </xf>
    <xf numFmtId="49" fontId="48" fillId="0" borderId="12" xfId="0" applyNumberFormat="1" applyFont="1" applyBorder="1" applyAlignment="1">
      <alignment horizontal="center" vertical="top" wrapText="1"/>
    </xf>
    <xf numFmtId="181" fontId="0" fillId="0" borderId="27" xfId="0" applyNumberFormat="1" applyFont="1" applyBorder="1" applyAlignment="1">
      <alignment horizontal="center" vertical="top" wrapText="1"/>
    </xf>
    <xf numFmtId="183" fontId="63" fillId="0" borderId="28" xfId="0" applyNumberFormat="1" applyFont="1" applyBorder="1" applyAlignment="1">
      <alignment horizontal="center" vertical="center" wrapText="1"/>
    </xf>
    <xf numFmtId="2" fontId="63" fillId="0" borderId="28" xfId="0" applyNumberFormat="1" applyFont="1" applyBorder="1" applyAlignment="1">
      <alignment horizontal="center" vertical="center" wrapText="1"/>
    </xf>
    <xf numFmtId="0" fontId="60" fillId="0" borderId="23" xfId="0" applyFont="1" applyBorder="1" applyAlignment="1">
      <alignment vertical="top" wrapText="1"/>
    </xf>
    <xf numFmtId="0" fontId="62" fillId="0" borderId="23" xfId="0" applyFont="1" applyBorder="1" applyAlignment="1">
      <alignment vertical="top" wrapText="1"/>
    </xf>
    <xf numFmtId="49" fontId="62" fillId="0" borderId="23" xfId="0" applyNumberFormat="1" applyFont="1" applyBorder="1" applyAlignment="1">
      <alignment horizontal="center" vertical="center" wrapText="1"/>
    </xf>
    <xf numFmtId="183" fontId="63" fillId="0" borderId="23" xfId="0" applyNumberFormat="1" applyFont="1" applyBorder="1" applyAlignment="1">
      <alignment horizontal="center" vertical="center" wrapText="1"/>
    </xf>
    <xf numFmtId="2" fontId="63" fillId="0" borderId="23" xfId="0" applyNumberFormat="1" applyFont="1" applyBorder="1" applyAlignment="1">
      <alignment horizontal="center" vertical="center" wrapText="1"/>
    </xf>
    <xf numFmtId="49" fontId="62" fillId="0" borderId="28" xfId="0" applyNumberFormat="1" applyFont="1" applyBorder="1" applyAlignment="1">
      <alignment horizontal="center" vertical="center" wrapText="1"/>
    </xf>
    <xf numFmtId="2" fontId="63" fillId="0" borderId="36" xfId="0" applyNumberFormat="1" applyFont="1" applyBorder="1" applyAlignment="1">
      <alignment horizontal="center" vertical="top" wrapText="1"/>
    </xf>
    <xf numFmtId="0" fontId="65" fillId="0" borderId="30" xfId="0" applyNumberFormat="1" applyFont="1" applyBorder="1" applyAlignment="1">
      <alignment horizontal="center"/>
    </xf>
    <xf numFmtId="1" fontId="65" fillId="0" borderId="30" xfId="0" applyNumberFormat="1" applyFont="1" applyBorder="1" applyAlignment="1">
      <alignment horizontal="center"/>
    </xf>
    <xf numFmtId="0" fontId="67" fillId="0" borderId="0" xfId="0" applyFont="1" applyAlignment="1">
      <alignment/>
    </xf>
    <xf numFmtId="0" fontId="0" fillId="0" borderId="13" xfId="0" applyBorder="1" applyAlignment="1">
      <alignment vertical="top" wrapText="1"/>
    </xf>
    <xf numFmtId="0" fontId="48" fillId="0" borderId="13" xfId="0" applyFont="1" applyBorder="1" applyAlignment="1" quotePrefix="1">
      <alignment horizontal="center" vertical="top" wrapText="1"/>
    </xf>
    <xf numFmtId="49" fontId="0" fillId="0" borderId="13" xfId="0" applyNumberFormat="1" applyBorder="1" applyAlignment="1">
      <alignment horizontal="center" vertical="top" wrapText="1"/>
    </xf>
    <xf numFmtId="181" fontId="0" fillId="0" borderId="43" xfId="0" applyNumberFormat="1" applyBorder="1" applyAlignment="1">
      <alignment vertical="top" wrapText="1"/>
    </xf>
    <xf numFmtId="0" fontId="48" fillId="0" borderId="43" xfId="0" applyFont="1" applyBorder="1" applyAlignment="1">
      <alignment horizontal="center" vertical="top" wrapText="1"/>
    </xf>
    <xf numFmtId="0" fontId="48" fillId="0" borderId="18" xfId="0" applyFont="1" applyBorder="1" applyAlignment="1">
      <alignment horizontal="center" vertical="top" wrapText="1"/>
    </xf>
    <xf numFmtId="0" fontId="62" fillId="0" borderId="13" xfId="0" applyFont="1" applyBorder="1" applyAlignment="1">
      <alignment vertical="top" wrapText="1"/>
    </xf>
    <xf numFmtId="0" fontId="68" fillId="0" borderId="12" xfId="0" applyFont="1" applyBorder="1" applyAlignment="1">
      <alignment horizontal="center" vertical="top" wrapText="1"/>
    </xf>
    <xf numFmtId="0" fontId="35" fillId="0" borderId="12" xfId="0" applyFont="1" applyBorder="1" applyAlignment="1">
      <alignment horizontal="left" vertical="top" wrapText="1"/>
    </xf>
    <xf numFmtId="49" fontId="36" fillId="0" borderId="12" xfId="0" applyNumberFormat="1" applyFont="1" applyBorder="1" applyAlignment="1">
      <alignment horizontal="center" vertical="top" wrapText="1"/>
    </xf>
    <xf numFmtId="181" fontId="36" fillId="0" borderId="27" xfId="0" applyNumberFormat="1" applyFont="1" applyBorder="1" applyAlignment="1">
      <alignment horizontal="center" vertical="top" wrapText="1"/>
    </xf>
    <xf numFmtId="0" fontId="61" fillId="0" borderId="13" xfId="0" applyFont="1" applyBorder="1" applyAlignment="1">
      <alignment vertical="top" wrapText="1"/>
    </xf>
    <xf numFmtId="0" fontId="59" fillId="0" borderId="13" xfId="0" applyFont="1" applyBorder="1" applyAlignment="1">
      <alignment vertical="top" wrapText="1"/>
    </xf>
    <xf numFmtId="0" fontId="59" fillId="0" borderId="13" xfId="0" applyNumberFormat="1" applyFont="1" applyBorder="1" applyAlignment="1">
      <alignment vertical="top" wrapText="1"/>
    </xf>
    <xf numFmtId="2" fontId="60" fillId="0" borderId="13" xfId="0" applyNumberFormat="1" applyFont="1" applyBorder="1" applyAlignment="1">
      <alignment horizontal="center" vertical="top" wrapText="1"/>
    </xf>
    <xf numFmtId="183" fontId="58" fillId="0" borderId="21" xfId="0" applyNumberFormat="1" applyFont="1" applyBorder="1" applyAlignment="1">
      <alignment horizontal="center" vertical="top" wrapText="1"/>
    </xf>
    <xf numFmtId="0" fontId="62" fillId="0" borderId="43" xfId="0" applyFont="1" applyBorder="1" applyAlignment="1">
      <alignment horizontal="center" vertical="center" wrapText="1"/>
    </xf>
    <xf numFmtId="2" fontId="48" fillId="0" borderId="0" xfId="0" applyNumberFormat="1" applyFont="1" applyAlignment="1">
      <alignment/>
    </xf>
    <xf numFmtId="0" fontId="65" fillId="0" borderId="26" xfId="0" applyFont="1" applyBorder="1" applyAlignment="1">
      <alignment/>
    </xf>
    <xf numFmtId="0" fontId="64" fillId="0" borderId="44" xfId="0" applyFont="1" applyBorder="1" applyAlignment="1">
      <alignment/>
    </xf>
    <xf numFmtId="0" fontId="65" fillId="0" borderId="44" xfId="0" applyFont="1" applyBorder="1" applyAlignment="1">
      <alignment/>
    </xf>
    <xf numFmtId="0" fontId="65" fillId="0" borderId="26" xfId="0" applyFont="1" applyBorder="1" applyAlignment="1">
      <alignment horizontal="center"/>
    </xf>
    <xf numFmtId="0" fontId="64" fillId="0" borderId="44" xfId="0" applyFont="1" applyBorder="1" applyAlignment="1">
      <alignment horizontal="center"/>
    </xf>
    <xf numFmtId="2" fontId="65" fillId="0" borderId="26" xfId="0" applyNumberFormat="1" applyFont="1" applyBorder="1" applyAlignment="1">
      <alignment/>
    </xf>
    <xf numFmtId="1" fontId="65" fillId="0" borderId="26" xfId="0" applyNumberFormat="1" applyFont="1" applyBorder="1" applyAlignment="1">
      <alignment horizontal="center"/>
    </xf>
    <xf numFmtId="0" fontId="65" fillId="0" borderId="30" xfId="0" applyFont="1" applyBorder="1" applyAlignment="1">
      <alignment horizontal="left"/>
    </xf>
    <xf numFmtId="0" fontId="62" fillId="0" borderId="13" xfId="0" applyFont="1" applyBorder="1" applyAlignment="1">
      <alignment horizontal="left" vertical="top" wrapText="1"/>
    </xf>
    <xf numFmtId="0" fontId="62" fillId="0" borderId="45" xfId="0" applyFont="1" applyBorder="1" applyAlignment="1">
      <alignment horizontal="center" vertical="top" wrapText="1"/>
    </xf>
    <xf numFmtId="0" fontId="62" fillId="0" borderId="45" xfId="0" applyFont="1" applyBorder="1" applyAlignment="1">
      <alignment vertical="top" wrapText="1"/>
    </xf>
    <xf numFmtId="49" fontId="48" fillId="0" borderId="45" xfId="0" applyNumberFormat="1" applyFont="1" applyBorder="1" applyAlignment="1">
      <alignment horizontal="center" vertical="center" wrapText="1"/>
    </xf>
    <xf numFmtId="183" fontId="0" fillId="0" borderId="45" xfId="0" applyNumberFormat="1" applyFont="1" applyBorder="1" applyAlignment="1">
      <alignment horizontal="center" vertical="center" wrapText="1"/>
    </xf>
    <xf numFmtId="0" fontId="62" fillId="0" borderId="13" xfId="0" applyFont="1" applyBorder="1" applyAlignment="1">
      <alignment horizontal="left" vertical="center" wrapText="1"/>
    </xf>
    <xf numFmtId="0" fontId="63" fillId="0" borderId="13" xfId="0" applyFont="1" applyBorder="1" applyAlignment="1">
      <alignment horizontal="left" vertical="center" wrapText="1"/>
    </xf>
    <xf numFmtId="0" fontId="63" fillId="0" borderId="46" xfId="0" applyFont="1" applyBorder="1" applyAlignment="1">
      <alignment vertical="top" wrapText="1"/>
    </xf>
    <xf numFmtId="49" fontId="48" fillId="0" borderId="45" xfId="0" applyNumberFormat="1" applyFont="1" applyBorder="1" applyAlignment="1">
      <alignment horizontal="center" vertical="top" wrapText="1"/>
    </xf>
    <xf numFmtId="0" fontId="60" fillId="0" borderId="45" xfId="0" applyFont="1" applyBorder="1" applyAlignment="1">
      <alignment horizontal="center" vertical="top" wrapText="1"/>
    </xf>
    <xf numFmtId="181" fontId="0" fillId="0" borderId="47" xfId="0" applyNumberFormat="1" applyFont="1" applyBorder="1" applyAlignment="1">
      <alignment horizontal="center" vertical="top" wrapText="1"/>
    </xf>
    <xf numFmtId="183" fontId="0" fillId="0" borderId="45" xfId="0" applyNumberFormat="1" applyFont="1" applyBorder="1" applyAlignment="1">
      <alignment horizontal="center" vertical="top" wrapText="1"/>
    </xf>
    <xf numFmtId="181" fontId="0" fillId="0" borderId="21" xfId="0" applyNumberFormat="1" applyBorder="1" applyAlignment="1">
      <alignment horizontal="center" vertical="top" wrapText="1"/>
    </xf>
    <xf numFmtId="0" fontId="58" fillId="0" borderId="19" xfId="0" applyFont="1" applyBorder="1" applyAlignment="1">
      <alignment horizontal="center" vertical="top" wrapText="1"/>
    </xf>
    <xf numFmtId="49" fontId="0" fillId="0" borderId="28" xfId="0" applyNumberFormat="1" applyFont="1" applyBorder="1" applyAlignment="1">
      <alignment horizontal="center" vertical="top" wrapText="1"/>
    </xf>
    <xf numFmtId="0" fontId="63" fillId="0" borderId="35" xfId="0" applyFont="1" applyBorder="1" applyAlignment="1">
      <alignment vertical="top" wrapText="1"/>
    </xf>
    <xf numFmtId="2" fontId="65" fillId="0" borderId="26" xfId="0" applyNumberFormat="1" applyFont="1" applyBorder="1" applyAlignment="1">
      <alignment horizontal="center"/>
    </xf>
    <xf numFmtId="0" fontId="60" fillId="0" borderId="33" xfId="0" applyFont="1" applyBorder="1" applyAlignment="1">
      <alignment horizontal="center" vertical="top" wrapText="1"/>
    </xf>
    <xf numFmtId="0" fontId="0" fillId="0" borderId="33" xfId="0" applyFont="1" applyBorder="1" applyAlignment="1">
      <alignment horizontal="center" vertical="top" wrapText="1"/>
    </xf>
    <xf numFmtId="0" fontId="63" fillId="0" borderId="33" xfId="0" applyFont="1" applyBorder="1" applyAlignment="1" quotePrefix="1">
      <alignment horizontal="left" vertical="top" wrapText="1"/>
    </xf>
    <xf numFmtId="0" fontId="0" fillId="0" borderId="0" xfId="0" applyAlignment="1">
      <alignment/>
    </xf>
    <xf numFmtId="0" fontId="0" fillId="0" borderId="13" xfId="0" applyBorder="1" applyAlignment="1">
      <alignment horizontal="center" vertical="top" wrapText="1"/>
    </xf>
    <xf numFmtId="0" fontId="62" fillId="0" borderId="12" xfId="0" applyFont="1" applyBorder="1" applyAlignment="1">
      <alignment horizontal="center" vertical="top" wrapText="1"/>
    </xf>
    <xf numFmtId="0" fontId="0" fillId="0" borderId="12" xfId="0" applyBorder="1" applyAlignment="1">
      <alignment/>
    </xf>
    <xf numFmtId="49" fontId="0" fillId="0" borderId="12" xfId="0" applyNumberFormat="1" applyBorder="1" applyAlignment="1">
      <alignment/>
    </xf>
    <xf numFmtId="0" fontId="0" fillId="0" borderId="0" xfId="0" applyAlignment="1">
      <alignment/>
    </xf>
    <xf numFmtId="0" fontId="63" fillId="0" borderId="35" xfId="0" applyFont="1" applyBorder="1" applyAlignment="1">
      <alignment horizontal="left" vertical="top" wrapText="1"/>
    </xf>
    <xf numFmtId="0" fontId="60" fillId="0" borderId="35" xfId="0" applyFont="1" applyBorder="1" applyAlignment="1">
      <alignment horizontal="center" vertical="top" wrapText="1"/>
    </xf>
    <xf numFmtId="49" fontId="63" fillId="0" borderId="12" xfId="0" applyNumberFormat="1" applyFont="1" applyBorder="1" applyAlignment="1">
      <alignment horizontal="center" vertical="top" wrapText="1"/>
    </xf>
    <xf numFmtId="0" fontId="62" fillId="0" borderId="12" xfId="0" applyFont="1" applyBorder="1" applyAlignment="1">
      <alignment horizontal="left" vertical="top" wrapText="1"/>
    </xf>
    <xf numFmtId="0" fontId="63" fillId="0" borderId="17" xfId="0" applyFont="1" applyBorder="1" applyAlignment="1">
      <alignment/>
    </xf>
    <xf numFmtId="49" fontId="62" fillId="0" borderId="17" xfId="0" applyNumberFormat="1" applyFont="1" applyBorder="1" applyAlignment="1">
      <alignment horizontal="center"/>
    </xf>
    <xf numFmtId="0" fontId="63" fillId="0" borderId="12" xfId="0" applyFont="1" applyBorder="1" applyAlignment="1">
      <alignment/>
    </xf>
    <xf numFmtId="0" fontId="62" fillId="0" borderId="17" xfId="0" applyFont="1" applyBorder="1" applyAlignment="1">
      <alignment horizontal="center"/>
    </xf>
    <xf numFmtId="49" fontId="62" fillId="0" borderId="12" xfId="0" applyNumberFormat="1" applyFont="1" applyBorder="1" applyAlignment="1">
      <alignment horizontal="center"/>
    </xf>
    <xf numFmtId="49" fontId="63" fillId="0" borderId="12" xfId="0" applyNumberFormat="1" applyFont="1" applyBorder="1" applyAlignment="1">
      <alignment horizontal="center"/>
    </xf>
    <xf numFmtId="0" fontId="48" fillId="0" borderId="12" xfId="0" applyFont="1" applyBorder="1" applyAlignment="1">
      <alignment horizontal="center"/>
    </xf>
    <xf numFmtId="0" fontId="63" fillId="0" borderId="10" xfId="0" applyFont="1" applyBorder="1" applyAlignment="1">
      <alignment/>
    </xf>
    <xf numFmtId="0" fontId="0" fillId="0" borderId="17" xfId="0" applyBorder="1" applyAlignment="1">
      <alignment/>
    </xf>
    <xf numFmtId="49" fontId="0" fillId="0" borderId="17" xfId="0" applyNumberFormat="1" applyBorder="1" applyAlignment="1">
      <alignment/>
    </xf>
    <xf numFmtId="49" fontId="63" fillId="0" borderId="12" xfId="0" applyNumberFormat="1" applyFont="1" applyBorder="1" applyAlignment="1">
      <alignment/>
    </xf>
    <xf numFmtId="49" fontId="62" fillId="0" borderId="12" xfId="0" applyNumberFormat="1" applyFont="1" applyBorder="1" applyAlignment="1">
      <alignment/>
    </xf>
    <xf numFmtId="0" fontId="69" fillId="0" borderId="12" xfId="0" applyFont="1" applyFill="1" applyBorder="1" applyAlignment="1">
      <alignment horizontal="center"/>
    </xf>
    <xf numFmtId="0" fontId="69" fillId="0" borderId="12" xfId="0" applyFont="1" applyBorder="1" applyAlignment="1">
      <alignment/>
    </xf>
    <xf numFmtId="0" fontId="28" fillId="0" borderId="12" xfId="0" applyFon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182" fontId="0" fillId="0" borderId="12" xfId="0" applyNumberFormat="1" applyFont="1" applyBorder="1" applyAlignment="1">
      <alignment horizontal="center" vertical="top" wrapText="1"/>
    </xf>
    <xf numFmtId="181" fontId="62" fillId="0" borderId="12" xfId="0" applyNumberFormat="1" applyFont="1" applyBorder="1" applyAlignment="1">
      <alignment horizontal="center" vertical="top" wrapText="1"/>
    </xf>
    <xf numFmtId="181" fontId="63" fillId="0" borderId="12" xfId="0" applyNumberFormat="1" applyFont="1" applyBorder="1" applyAlignment="1">
      <alignment horizontal="center" vertical="top" wrapText="1"/>
    </xf>
    <xf numFmtId="0" fontId="62" fillId="0" borderId="39" xfId="0" applyFont="1" applyBorder="1" applyAlignment="1">
      <alignment/>
    </xf>
    <xf numFmtId="0" fontId="0" fillId="0" borderId="0" xfId="0" applyAlignment="1">
      <alignment/>
    </xf>
    <xf numFmtId="0" fontId="0" fillId="0" borderId="12" xfId="0" applyBorder="1" applyAlignment="1">
      <alignment/>
    </xf>
    <xf numFmtId="49" fontId="0" fillId="0" borderId="12" xfId="0" applyNumberFormat="1" applyBorder="1" applyAlignment="1">
      <alignment/>
    </xf>
    <xf numFmtId="0" fontId="63" fillId="0" borderId="12" xfId="0" applyFont="1" applyBorder="1" applyAlignment="1">
      <alignment/>
    </xf>
    <xf numFmtId="0" fontId="62" fillId="0" borderId="12" xfId="0" applyFont="1" applyBorder="1" applyAlignment="1">
      <alignment/>
    </xf>
    <xf numFmtId="0" fontId="62" fillId="0" borderId="12" xfId="0" applyFont="1" applyBorder="1" applyAlignment="1">
      <alignment horizontal="center"/>
    </xf>
    <xf numFmtId="49" fontId="63" fillId="0" borderId="12" xfId="0" applyNumberFormat="1" applyFont="1" applyBorder="1" applyAlignment="1">
      <alignment/>
    </xf>
    <xf numFmtId="0" fontId="63" fillId="0" borderId="12" xfId="0" applyFont="1" applyBorder="1" applyAlignment="1">
      <alignment horizontal="center"/>
    </xf>
    <xf numFmtId="49" fontId="62" fillId="0" borderId="12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48" fillId="0" borderId="12" xfId="0" applyFont="1" applyBorder="1" applyAlignment="1">
      <alignment horizontal="center"/>
    </xf>
    <xf numFmtId="0" fontId="0" fillId="0" borderId="12" xfId="0" applyBorder="1" applyAlignment="1">
      <alignment/>
    </xf>
    <xf numFmtId="49" fontId="0" fillId="0" borderId="12" xfId="0" applyNumberFormat="1" applyBorder="1" applyAlignment="1">
      <alignment/>
    </xf>
    <xf numFmtId="0" fontId="62" fillId="0" borderId="12" xfId="0" applyFont="1" applyBorder="1" applyAlignment="1">
      <alignment horizontal="center"/>
    </xf>
    <xf numFmtId="0" fontId="63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63" fillId="0" borderId="39" xfId="0" applyFont="1" applyBorder="1" applyAlignment="1">
      <alignment/>
    </xf>
    <xf numFmtId="0" fontId="63" fillId="0" borderId="0" xfId="0" applyFont="1" applyAlignment="1">
      <alignment/>
    </xf>
    <xf numFmtId="0" fontId="63" fillId="0" borderId="12" xfId="0" applyFont="1" applyBorder="1" applyAlignment="1">
      <alignment/>
    </xf>
    <xf numFmtId="0" fontId="62" fillId="0" borderId="12" xfId="0" applyFont="1" applyBorder="1" applyAlignment="1">
      <alignment/>
    </xf>
    <xf numFmtId="0" fontId="62" fillId="0" borderId="12" xfId="0" applyFont="1" applyBorder="1" applyAlignment="1">
      <alignment horizontal="center"/>
    </xf>
    <xf numFmtId="49" fontId="63" fillId="0" borderId="12" xfId="0" applyNumberFormat="1" applyFont="1" applyBorder="1" applyAlignment="1">
      <alignment/>
    </xf>
    <xf numFmtId="0" fontId="63" fillId="0" borderId="12" xfId="0" applyFont="1" applyBorder="1" applyAlignment="1">
      <alignment horizontal="center"/>
    </xf>
    <xf numFmtId="49" fontId="62" fillId="0" borderId="12" xfId="0" applyNumberFormat="1" applyFont="1" applyBorder="1" applyAlignment="1">
      <alignment horizontal="center"/>
    </xf>
    <xf numFmtId="0" fontId="63" fillId="0" borderId="30" xfId="0" applyFont="1" applyBorder="1" applyAlignment="1">
      <alignment/>
    </xf>
    <xf numFmtId="0" fontId="0" fillId="0" borderId="12" xfId="0" applyBorder="1" applyAlignment="1">
      <alignment horizontal="center"/>
    </xf>
    <xf numFmtId="0" fontId="48" fillId="0" borderId="12" xfId="0" applyFont="1" applyBorder="1" applyAlignment="1">
      <alignment horizontal="center"/>
    </xf>
    <xf numFmtId="0" fontId="65" fillId="0" borderId="30" xfId="0" applyFont="1" applyFill="1" applyBorder="1" applyAlignment="1">
      <alignment/>
    </xf>
    <xf numFmtId="0" fontId="70" fillId="0" borderId="0" xfId="0" applyFont="1" applyAlignment="1">
      <alignment/>
    </xf>
    <xf numFmtId="2" fontId="65" fillId="0" borderId="44" xfId="0" applyNumberFormat="1" applyFont="1" applyBorder="1" applyAlignment="1">
      <alignment/>
    </xf>
    <xf numFmtId="1" fontId="65" fillId="0" borderId="44" xfId="0" applyNumberFormat="1" applyFont="1" applyBorder="1" applyAlignment="1">
      <alignment horizontal="center"/>
    </xf>
    <xf numFmtId="2" fontId="65" fillId="0" borderId="30" xfId="0" applyNumberFormat="1" applyFont="1" applyBorder="1" applyAlignment="1">
      <alignment horizontal="center"/>
    </xf>
    <xf numFmtId="0" fontId="0" fillId="0" borderId="0" xfId="0" applyAlignment="1">
      <alignment/>
    </xf>
    <xf numFmtId="49" fontId="62" fillId="0" borderId="12" xfId="0" applyNumberFormat="1" applyFont="1" applyBorder="1" applyAlignment="1">
      <alignment horizontal="center" vertical="top" wrapText="1"/>
    </xf>
    <xf numFmtId="49" fontId="48" fillId="0" borderId="12" xfId="0" applyNumberFormat="1" applyFont="1" applyBorder="1" applyAlignment="1">
      <alignment horizontal="center" vertical="top" wrapText="1"/>
    </xf>
    <xf numFmtId="2" fontId="48" fillId="0" borderId="12" xfId="0" applyNumberFormat="1" applyFont="1" applyBorder="1" applyAlignment="1">
      <alignment horizontal="center" vertical="top" wrapText="1"/>
    </xf>
    <xf numFmtId="0" fontId="65" fillId="0" borderId="30" xfId="0" applyFont="1" applyBorder="1" applyAlignment="1">
      <alignment horizontal="center"/>
    </xf>
    <xf numFmtId="2" fontId="65" fillId="0" borderId="30" xfId="0" applyNumberFormat="1" applyFont="1" applyBorder="1" applyAlignment="1">
      <alignment/>
    </xf>
    <xf numFmtId="0" fontId="0" fillId="0" borderId="12" xfId="0" applyBorder="1" applyAlignment="1">
      <alignment/>
    </xf>
    <xf numFmtId="49" fontId="0" fillId="0" borderId="12" xfId="0" applyNumberFormat="1" applyBorder="1" applyAlignment="1">
      <alignment/>
    </xf>
    <xf numFmtId="0" fontId="63" fillId="0" borderId="12" xfId="0" applyFont="1" applyBorder="1" applyAlignment="1">
      <alignment/>
    </xf>
    <xf numFmtId="0" fontId="62" fillId="0" borderId="12" xfId="0" applyFont="1" applyBorder="1" applyAlignment="1">
      <alignment/>
    </xf>
    <xf numFmtId="0" fontId="62" fillId="0" borderId="12" xfId="0" applyFont="1" applyBorder="1" applyAlignment="1">
      <alignment horizontal="center"/>
    </xf>
    <xf numFmtId="49" fontId="63" fillId="0" borderId="12" xfId="0" applyNumberFormat="1" applyFont="1" applyBorder="1" applyAlignment="1">
      <alignment/>
    </xf>
    <xf numFmtId="0" fontId="63" fillId="0" borderId="12" xfId="0" applyFont="1" applyBorder="1" applyAlignment="1">
      <alignment horizontal="center"/>
    </xf>
    <xf numFmtId="49" fontId="62" fillId="0" borderId="12" xfId="0" applyNumberFormat="1" applyFont="1" applyBorder="1" applyAlignment="1">
      <alignment horizontal="center"/>
    </xf>
    <xf numFmtId="0" fontId="62" fillId="0" borderId="12" xfId="0" applyFont="1" applyBorder="1" applyAlignment="1">
      <alignment horizontal="left"/>
    </xf>
    <xf numFmtId="181" fontId="0" fillId="0" borderId="12" xfId="0" applyNumberFormat="1" applyFont="1" applyBorder="1" applyAlignment="1">
      <alignment horizontal="center" vertical="top" wrapText="1"/>
    </xf>
    <xf numFmtId="0" fontId="48" fillId="0" borderId="12" xfId="0" applyFont="1" applyBorder="1" applyAlignment="1">
      <alignment/>
    </xf>
    <xf numFmtId="0" fontId="63" fillId="0" borderId="12" xfId="0" applyFont="1" applyBorder="1" applyAlignment="1">
      <alignment horizontal="left"/>
    </xf>
    <xf numFmtId="0" fontId="62" fillId="0" borderId="30" xfId="0" applyFont="1" applyBorder="1" applyAlignment="1">
      <alignment/>
    </xf>
    <xf numFmtId="0" fontId="63" fillId="0" borderId="30" xfId="0" applyFont="1" applyBorder="1" applyAlignment="1">
      <alignment horizontal="center"/>
    </xf>
    <xf numFmtId="0" fontId="63" fillId="0" borderId="30" xfId="0" applyFont="1" applyBorder="1" applyAlignment="1">
      <alignment/>
    </xf>
    <xf numFmtId="0" fontId="62" fillId="0" borderId="30" xfId="0" applyFont="1" applyBorder="1" applyAlignment="1">
      <alignment horizontal="center"/>
    </xf>
    <xf numFmtId="2" fontId="63" fillId="0" borderId="12" xfId="0" applyNumberFormat="1" applyFont="1" applyBorder="1" applyAlignment="1">
      <alignment horizontal="center" vertical="top" wrapText="1"/>
    </xf>
    <xf numFmtId="2" fontId="62" fillId="0" borderId="12" xfId="0" applyNumberFormat="1" applyFont="1" applyBorder="1" applyAlignment="1">
      <alignment horizontal="center" vertical="top" wrapText="1"/>
    </xf>
    <xf numFmtId="1" fontId="65" fillId="0" borderId="30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48" fillId="0" borderId="12" xfId="0" applyFont="1" applyBorder="1" applyAlignment="1">
      <alignment horizontal="center"/>
    </xf>
    <xf numFmtId="0" fontId="62" fillId="0" borderId="10" xfId="0" applyFont="1" applyBorder="1" applyAlignment="1">
      <alignment horizontal="center" vertical="top" wrapText="1"/>
    </xf>
    <xf numFmtId="183" fontId="63" fillId="0" borderId="12" xfId="0" applyNumberFormat="1" applyFont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2" fontId="0" fillId="0" borderId="30" xfId="0" applyNumberFormat="1" applyBorder="1" applyAlignment="1">
      <alignment/>
    </xf>
    <xf numFmtId="0" fontId="0" fillId="0" borderId="30" xfId="0" applyBorder="1" applyAlignment="1">
      <alignment horizontal="center"/>
    </xf>
    <xf numFmtId="2" fontId="0" fillId="0" borderId="30" xfId="0" applyNumberFormat="1" applyBorder="1" applyAlignment="1">
      <alignment horizontal="center"/>
    </xf>
    <xf numFmtId="0" fontId="0" fillId="0" borderId="30" xfId="0" applyBorder="1" applyAlignment="1">
      <alignment/>
    </xf>
    <xf numFmtId="0" fontId="0" fillId="0" borderId="30" xfId="0" applyBorder="1" applyAlignment="1">
      <alignment horizontal="center"/>
    </xf>
    <xf numFmtId="0" fontId="0" fillId="0" borderId="30" xfId="0" applyBorder="1" applyAlignment="1">
      <alignment/>
    </xf>
    <xf numFmtId="0" fontId="63" fillId="0" borderId="31" xfId="0" applyFont="1" applyBorder="1" applyAlignment="1">
      <alignment horizontal="left" vertical="top" wrapText="1"/>
    </xf>
    <xf numFmtId="183" fontId="63" fillId="0" borderId="32" xfId="0" applyNumberFormat="1" applyFont="1" applyBorder="1" applyAlignment="1">
      <alignment horizontal="center" vertical="top" wrapText="1"/>
    </xf>
    <xf numFmtId="0" fontId="62" fillId="0" borderId="33" xfId="0" applyFont="1" applyBorder="1" applyAlignment="1" quotePrefix="1">
      <alignment horizontal="left" vertical="top" wrapText="1"/>
    </xf>
    <xf numFmtId="0" fontId="48" fillId="0" borderId="33" xfId="0" applyFont="1" applyBorder="1" applyAlignment="1">
      <alignment horizontal="center" vertical="top" wrapText="1"/>
    </xf>
    <xf numFmtId="0" fontId="62" fillId="0" borderId="43" xfId="0" applyFont="1" applyBorder="1" applyAlignment="1">
      <alignment horizontal="left" vertical="top" wrapText="1"/>
    </xf>
    <xf numFmtId="0" fontId="63" fillId="0" borderId="43" xfId="0" applyFont="1" applyBorder="1" applyAlignment="1">
      <alignment horizontal="left" vertical="top" wrapText="1"/>
    </xf>
    <xf numFmtId="181" fontId="0" fillId="0" borderId="43" xfId="0" applyNumberForma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65" fillId="0" borderId="30" xfId="0" applyFont="1" applyFill="1" applyBorder="1" applyAlignment="1">
      <alignment horizontal="center"/>
    </xf>
    <xf numFmtId="0" fontId="60" fillId="0" borderId="28" xfId="0" applyFont="1" applyBorder="1" applyAlignment="1" quotePrefix="1">
      <alignment horizontal="left" vertical="top" wrapText="1"/>
    </xf>
    <xf numFmtId="0" fontId="65" fillId="0" borderId="44" xfId="0" applyFont="1" applyBorder="1" applyAlignment="1">
      <alignment horizontal="center"/>
    </xf>
    <xf numFmtId="0" fontId="59" fillId="0" borderId="48" xfId="0" applyFont="1" applyBorder="1" applyAlignment="1">
      <alignment horizontal="center" vertical="center" wrapText="1"/>
    </xf>
    <xf numFmtId="181" fontId="0" fillId="0" borderId="15" xfId="0" applyNumberFormat="1" applyBorder="1" applyAlignment="1">
      <alignment vertical="top" wrapText="1"/>
    </xf>
    <xf numFmtId="181" fontId="0" fillId="0" borderId="35" xfId="0" applyNumberFormat="1" applyBorder="1" applyAlignment="1">
      <alignment vertical="top" wrapText="1"/>
    </xf>
    <xf numFmtId="2" fontId="0" fillId="0" borderId="35" xfId="0" applyNumberFormat="1" applyFont="1" applyBorder="1" applyAlignment="1">
      <alignment horizontal="center" vertical="top" wrapText="1"/>
    </xf>
    <xf numFmtId="2" fontId="0" fillId="0" borderId="10" xfId="0" applyNumberFormat="1" applyFont="1" applyBorder="1" applyAlignment="1">
      <alignment horizontal="center" vertical="top" wrapText="1"/>
    </xf>
    <xf numFmtId="2" fontId="0" fillId="0" borderId="10" xfId="0" applyNumberFormat="1" applyFont="1" applyBorder="1" applyAlignment="1">
      <alignment horizontal="center" vertical="center" wrapText="1"/>
    </xf>
    <xf numFmtId="2" fontId="0" fillId="0" borderId="19" xfId="0" applyNumberFormat="1" applyFont="1" applyBorder="1" applyAlignment="1">
      <alignment horizontal="center" vertical="top" wrapText="1"/>
    </xf>
    <xf numFmtId="2" fontId="0" fillId="0" borderId="37" xfId="0" applyNumberFormat="1" applyFont="1" applyBorder="1" applyAlignment="1">
      <alignment horizontal="center" vertical="top" wrapText="1"/>
    </xf>
    <xf numFmtId="2" fontId="63" fillId="0" borderId="10" xfId="0" applyNumberFormat="1" applyFont="1" applyBorder="1" applyAlignment="1">
      <alignment/>
    </xf>
    <xf numFmtId="2" fontId="63" fillId="0" borderId="10" xfId="0" applyNumberFormat="1" applyFont="1" applyBorder="1" applyAlignment="1">
      <alignment horizontal="center"/>
    </xf>
    <xf numFmtId="0" fontId="63" fillId="0" borderId="10" xfId="0" applyFont="1" applyBorder="1" applyAlignment="1">
      <alignment horizontal="center"/>
    </xf>
    <xf numFmtId="2" fontId="48" fillId="0" borderId="30" xfId="0" applyNumberFormat="1" applyFont="1" applyBorder="1" applyAlignment="1">
      <alignment/>
    </xf>
    <xf numFmtId="0" fontId="63" fillId="0" borderId="30" xfId="0" applyFont="1" applyFill="1" applyBorder="1" applyAlignment="1">
      <alignment/>
    </xf>
    <xf numFmtId="2" fontId="48" fillId="0" borderId="30" xfId="0" applyNumberFormat="1" applyFont="1" applyFill="1" applyBorder="1" applyAlignment="1">
      <alignment/>
    </xf>
    <xf numFmtId="2" fontId="62" fillId="0" borderId="30" xfId="0" applyNumberFormat="1" applyFont="1" applyBorder="1" applyAlignment="1">
      <alignment/>
    </xf>
    <xf numFmtId="181" fontId="0" fillId="0" borderId="15" xfId="0" applyNumberFormat="1" applyFont="1" applyBorder="1" applyAlignment="1">
      <alignment vertical="top" wrapText="1"/>
    </xf>
    <xf numFmtId="181" fontId="0" fillId="0" borderId="35" xfId="0" applyNumberFormat="1" applyFont="1" applyBorder="1" applyAlignment="1">
      <alignment vertical="top" wrapText="1"/>
    </xf>
    <xf numFmtId="181" fontId="0" fillId="0" borderId="35" xfId="0" applyNumberFormat="1" applyFont="1" applyBorder="1" applyAlignment="1">
      <alignment horizontal="center" vertical="top" wrapText="1"/>
    </xf>
    <xf numFmtId="183" fontId="0" fillId="0" borderId="49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2" fontId="63" fillId="0" borderId="10" xfId="0" applyNumberFormat="1" applyFont="1" applyBorder="1" applyAlignment="1">
      <alignment horizontal="center" vertical="top" wrapText="1"/>
    </xf>
    <xf numFmtId="0" fontId="63" fillId="0" borderId="39" xfId="0" applyFont="1" applyBorder="1" applyAlignment="1">
      <alignment horizontal="center"/>
    </xf>
    <xf numFmtId="2" fontId="62" fillId="0" borderId="10" xfId="0" applyNumberFormat="1" applyFont="1" applyBorder="1" applyAlignment="1">
      <alignment horizontal="center" vertical="top" wrapText="1"/>
    </xf>
    <xf numFmtId="2" fontId="63" fillId="0" borderId="10" xfId="0" applyNumberFormat="1" applyFont="1" applyFill="1" applyBorder="1" applyAlignment="1">
      <alignment horizontal="center"/>
    </xf>
    <xf numFmtId="0" fontId="0" fillId="0" borderId="30" xfId="0" applyFill="1" applyBorder="1" applyAlignment="1">
      <alignment/>
    </xf>
    <xf numFmtId="0" fontId="59" fillId="0" borderId="25" xfId="0" applyFont="1" applyBorder="1" applyAlignment="1">
      <alignment horizontal="center" vertical="center" wrapText="1"/>
    </xf>
    <xf numFmtId="2" fontId="0" fillId="0" borderId="15" xfId="0" applyNumberFormat="1" applyBorder="1" applyAlignment="1">
      <alignment vertical="top" wrapText="1"/>
    </xf>
    <xf numFmtId="2" fontId="0" fillId="0" borderId="35" xfId="0" applyNumberFormat="1" applyBorder="1" applyAlignment="1">
      <alignment vertical="top" wrapText="1"/>
    </xf>
    <xf numFmtId="2" fontId="0" fillId="0" borderId="35" xfId="0" applyNumberFormat="1" applyBorder="1" applyAlignment="1">
      <alignment horizontal="center" vertical="top" wrapText="1"/>
    </xf>
    <xf numFmtId="2" fontId="63" fillId="0" borderId="35" xfId="0" applyNumberFormat="1" applyFont="1" applyBorder="1" applyAlignment="1">
      <alignment horizontal="center" vertical="top" wrapText="1"/>
    </xf>
    <xf numFmtId="2" fontId="63" fillId="0" borderId="19" xfId="0" applyNumberFormat="1" applyFont="1" applyBorder="1" applyAlignment="1">
      <alignment horizontal="center" vertical="top" wrapText="1"/>
    </xf>
    <xf numFmtId="2" fontId="63" fillId="0" borderId="19" xfId="0" applyNumberFormat="1" applyFont="1" applyBorder="1" applyAlignment="1">
      <alignment horizontal="center"/>
    </xf>
    <xf numFmtId="1" fontId="0" fillId="0" borderId="30" xfId="0" applyNumberFormat="1" applyBorder="1" applyAlignment="1">
      <alignment horizontal="center"/>
    </xf>
    <xf numFmtId="2" fontId="48" fillId="0" borderId="30" xfId="0" applyNumberFormat="1" applyFont="1" applyBorder="1" applyAlignment="1">
      <alignment horizontal="center"/>
    </xf>
    <xf numFmtId="2" fontId="0" fillId="0" borderId="33" xfId="0" applyNumberFormat="1" applyFont="1" applyBorder="1" applyAlignment="1">
      <alignment horizontal="center" vertical="top" wrapText="1"/>
    </xf>
    <xf numFmtId="2" fontId="0" fillId="0" borderId="39" xfId="0" applyNumberFormat="1" applyFont="1" applyBorder="1" applyAlignment="1">
      <alignment horizontal="center" vertical="top" wrapText="1"/>
    </xf>
    <xf numFmtId="2" fontId="0" fillId="0" borderId="40" xfId="0" applyNumberFormat="1" applyFont="1" applyBorder="1" applyAlignment="1">
      <alignment horizontal="center" vertical="top" wrapText="1"/>
    </xf>
    <xf numFmtId="2" fontId="63" fillId="0" borderId="31" xfId="0" applyNumberFormat="1" applyFont="1" applyBorder="1" applyAlignment="1">
      <alignment horizontal="center" vertical="center" wrapText="1"/>
    </xf>
    <xf numFmtId="2" fontId="63" fillId="0" borderId="33" xfId="0" applyNumberFormat="1" applyFont="1" applyBorder="1" applyAlignment="1">
      <alignment horizontal="center" vertical="center" wrapText="1"/>
    </xf>
    <xf numFmtId="2" fontId="0" fillId="0" borderId="43" xfId="0" applyNumberFormat="1" applyFont="1" applyBorder="1" applyAlignment="1">
      <alignment horizontal="center" vertical="center" wrapText="1"/>
    </xf>
    <xf numFmtId="2" fontId="0" fillId="0" borderId="31" xfId="0" applyNumberFormat="1" applyFont="1" applyBorder="1" applyAlignment="1">
      <alignment horizontal="center" vertical="top" wrapText="1"/>
    </xf>
    <xf numFmtId="2" fontId="0" fillId="0" borderId="50" xfId="0" applyNumberFormat="1" applyFont="1" applyBorder="1" applyAlignment="1">
      <alignment horizontal="center" vertical="top" wrapText="1"/>
    </xf>
    <xf numFmtId="2" fontId="0" fillId="0" borderId="15" xfId="0" applyNumberFormat="1" applyBorder="1" applyAlignment="1">
      <alignment/>
    </xf>
    <xf numFmtId="0" fontId="63" fillId="0" borderId="30" xfId="0" applyFont="1" applyFill="1" applyBorder="1" applyAlignment="1">
      <alignment horizontal="center"/>
    </xf>
    <xf numFmtId="2" fontId="63" fillId="0" borderId="43" xfId="0" applyNumberFormat="1" applyFont="1" applyBorder="1" applyAlignment="1">
      <alignment horizontal="center" vertical="top" wrapText="1"/>
    </xf>
    <xf numFmtId="2" fontId="63" fillId="0" borderId="33" xfId="0" applyNumberFormat="1" applyFont="1" applyBorder="1" applyAlignment="1">
      <alignment horizontal="center" vertical="top" wrapText="1"/>
    </xf>
    <xf numFmtId="2" fontId="63" fillId="0" borderId="31" xfId="0" applyNumberFormat="1" applyFont="1" applyBorder="1" applyAlignment="1">
      <alignment horizontal="center" vertical="top" wrapText="1"/>
    </xf>
    <xf numFmtId="2" fontId="63" fillId="0" borderId="39" xfId="0" applyNumberFormat="1" applyFont="1" applyBorder="1" applyAlignment="1">
      <alignment horizontal="center" vertical="top" wrapText="1"/>
    </xf>
    <xf numFmtId="2" fontId="63" fillId="0" borderId="49" xfId="0" applyNumberFormat="1" applyFont="1" applyBorder="1" applyAlignment="1">
      <alignment horizontal="center" vertical="top" wrapText="1"/>
    </xf>
    <xf numFmtId="2" fontId="63" fillId="0" borderId="42" xfId="0" applyNumberFormat="1" applyFont="1" applyBorder="1" applyAlignment="1">
      <alignment horizontal="center" vertical="top" wrapText="1"/>
    </xf>
    <xf numFmtId="2" fontId="48" fillId="0" borderId="10" xfId="0" applyNumberFormat="1" applyFont="1" applyBorder="1" applyAlignment="1">
      <alignment horizontal="center" vertical="top" wrapText="1"/>
    </xf>
    <xf numFmtId="2" fontId="63" fillId="0" borderId="40" xfId="0" applyNumberFormat="1" applyFont="1" applyBorder="1" applyAlignment="1">
      <alignment horizontal="center" vertical="top" wrapText="1"/>
    </xf>
    <xf numFmtId="0" fontId="0" fillId="0" borderId="30" xfId="0" applyFill="1" applyBorder="1" applyAlignment="1">
      <alignment horizontal="center"/>
    </xf>
    <xf numFmtId="0" fontId="59" fillId="0" borderId="25" xfId="0" applyNumberFormat="1" applyFont="1" applyBorder="1" applyAlignment="1">
      <alignment horizontal="center" vertical="center" wrapText="1"/>
    </xf>
    <xf numFmtId="0" fontId="59" fillId="0" borderId="15" xfId="0" applyNumberFormat="1" applyFont="1" applyBorder="1" applyAlignment="1">
      <alignment vertical="top" wrapText="1"/>
    </xf>
    <xf numFmtId="0" fontId="59" fillId="0" borderId="35" xfId="0" applyNumberFormat="1" applyFont="1" applyBorder="1" applyAlignment="1">
      <alignment vertical="top" wrapText="1"/>
    </xf>
    <xf numFmtId="2" fontId="63" fillId="0" borderId="10" xfId="0" applyNumberFormat="1" applyFont="1" applyBorder="1" applyAlignment="1">
      <alignment horizontal="center" vertical="center" wrapText="1"/>
    </xf>
    <xf numFmtId="183" fontId="58" fillId="0" borderId="18" xfId="0" applyNumberFormat="1" applyFont="1" applyBorder="1" applyAlignment="1">
      <alignment horizontal="center" vertical="top" wrapText="1"/>
    </xf>
    <xf numFmtId="183" fontId="58" fillId="0" borderId="43" xfId="0" applyNumberFormat="1" applyFont="1" applyBorder="1" applyAlignment="1">
      <alignment horizontal="center" vertical="top" wrapText="1"/>
    </xf>
    <xf numFmtId="1" fontId="63" fillId="0" borderId="30" xfId="0" applyNumberFormat="1" applyFont="1" applyBorder="1" applyAlignment="1">
      <alignment/>
    </xf>
    <xf numFmtId="14" fontId="0" fillId="0" borderId="0" xfId="0" applyNumberFormat="1" applyAlignment="1">
      <alignment/>
    </xf>
    <xf numFmtId="2" fontId="65" fillId="0" borderId="31" xfId="0" applyNumberFormat="1" applyFont="1" applyBorder="1" applyAlignment="1">
      <alignment/>
    </xf>
    <xf numFmtId="181" fontId="63" fillId="0" borderId="12" xfId="0" applyNumberFormat="1" applyFont="1" applyBorder="1" applyAlignment="1">
      <alignment horizontal="center"/>
    </xf>
    <xf numFmtId="0" fontId="0" fillId="0" borderId="0" xfId="0" applyAlignment="1">
      <alignment/>
    </xf>
    <xf numFmtId="0" fontId="62" fillId="0" borderId="33" xfId="0" applyFont="1" applyBorder="1" applyAlignment="1">
      <alignment vertical="top" wrapText="1"/>
    </xf>
    <xf numFmtId="0" fontId="62" fillId="0" borderId="12" xfId="0" applyFont="1" applyBorder="1" applyAlignment="1">
      <alignment horizontal="center"/>
    </xf>
    <xf numFmtId="0" fontId="63" fillId="0" borderId="12" xfId="0" applyFont="1" applyBorder="1" applyAlignment="1">
      <alignment/>
    </xf>
    <xf numFmtId="0" fontId="63" fillId="0" borderId="10" xfId="0" applyFont="1" applyBorder="1" applyAlignment="1">
      <alignment/>
    </xf>
    <xf numFmtId="0" fontId="0" fillId="0" borderId="30" xfId="0" applyBorder="1" applyAlignment="1">
      <alignment horizontal="center"/>
    </xf>
    <xf numFmtId="0" fontId="65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7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3"/>
  <sheetViews>
    <sheetView tabSelected="1" workbookViewId="0" topLeftCell="A1">
      <selection activeCell="L21" sqref="L20:L21"/>
    </sheetView>
  </sheetViews>
  <sheetFormatPr defaultColWidth="9.140625" defaultRowHeight="15"/>
  <cols>
    <col min="1" max="1" width="10.00390625" style="80" customWidth="1"/>
    <col min="2" max="2" width="31.7109375" style="80" customWidth="1"/>
    <col min="3" max="3" width="16.7109375" style="15" customWidth="1"/>
    <col min="4" max="4" width="19.7109375" style="80" customWidth="1"/>
    <col min="5" max="5" width="19.7109375" style="94" customWidth="1"/>
    <col min="6" max="16384" width="9.140625" style="80" customWidth="1"/>
  </cols>
  <sheetData>
    <row r="1" spans="1:5" ht="45.75" thickBot="1">
      <c r="A1" s="6" t="s">
        <v>0</v>
      </c>
      <c r="B1" s="24" t="s">
        <v>1</v>
      </c>
      <c r="C1" s="37" t="s">
        <v>2</v>
      </c>
      <c r="D1" s="23" t="s">
        <v>45</v>
      </c>
      <c r="E1" s="27" t="s">
        <v>46</v>
      </c>
    </row>
    <row r="2" spans="1:5" ht="15">
      <c r="A2" s="11"/>
      <c r="B2" s="57" t="s">
        <v>7</v>
      </c>
      <c r="C2" s="62"/>
      <c r="D2" s="63"/>
      <c r="E2" s="63"/>
    </row>
    <row r="3" spans="1:5" s="94" customFormat="1" ht="15">
      <c r="A3" s="151"/>
      <c r="B3" s="74" t="s">
        <v>112</v>
      </c>
      <c r="C3" s="152"/>
      <c r="D3" s="153"/>
      <c r="E3" s="153"/>
    </row>
    <row r="4" spans="1:11" ht="29.25" customHeight="1">
      <c r="A4" s="10" t="s">
        <v>261</v>
      </c>
      <c r="B4" s="75" t="s">
        <v>47</v>
      </c>
      <c r="C4" s="44" t="s">
        <v>393</v>
      </c>
      <c r="D4" s="56"/>
      <c r="E4" s="134"/>
      <c r="H4" s="80" t="s">
        <v>318</v>
      </c>
      <c r="I4" s="80" t="s">
        <v>319</v>
      </c>
      <c r="J4" s="80" t="s">
        <v>320</v>
      </c>
      <c r="K4" s="363" t="s">
        <v>321</v>
      </c>
    </row>
    <row r="5" spans="1:11" ht="15">
      <c r="A5" s="65"/>
      <c r="B5" s="46" t="s">
        <v>33</v>
      </c>
      <c r="C5" s="44"/>
      <c r="D5" s="56">
        <v>0.1488</v>
      </c>
      <c r="E5" s="135">
        <v>148.8</v>
      </c>
      <c r="F5" s="80">
        <v>273</v>
      </c>
      <c r="G5" s="12">
        <f aca="true" t="shared" si="0" ref="G5:G14">SUM(D5*F5)</f>
        <v>40.6224</v>
      </c>
      <c r="H5" s="80">
        <v>18.86</v>
      </c>
      <c r="I5" s="80">
        <v>8.82</v>
      </c>
      <c r="J5" s="363">
        <v>5.25</v>
      </c>
      <c r="K5" s="363"/>
    </row>
    <row r="6" spans="1:10" ht="15">
      <c r="A6" s="1"/>
      <c r="B6" s="45" t="s">
        <v>42</v>
      </c>
      <c r="C6" s="44"/>
      <c r="D6" s="56">
        <v>0.0103</v>
      </c>
      <c r="E6" s="135">
        <v>10.3</v>
      </c>
      <c r="F6" s="94">
        <v>38</v>
      </c>
      <c r="G6" s="12">
        <f t="shared" si="0"/>
        <v>0.3914</v>
      </c>
      <c r="H6" s="94">
        <v>0.82</v>
      </c>
      <c r="I6" s="80">
        <v>0.08</v>
      </c>
      <c r="J6" s="80">
        <v>5.08</v>
      </c>
    </row>
    <row r="7" spans="1:11" ht="15">
      <c r="A7" s="1"/>
      <c r="B7" s="46" t="s">
        <v>35</v>
      </c>
      <c r="C7" s="44"/>
      <c r="D7" s="56">
        <v>0.0043</v>
      </c>
      <c r="E7" s="135">
        <v>4.3</v>
      </c>
      <c r="F7" s="94">
        <v>150</v>
      </c>
      <c r="G7" s="12">
        <f t="shared" si="0"/>
        <v>0.645</v>
      </c>
      <c r="H7" s="94">
        <v>0.38</v>
      </c>
      <c r="I7" s="80">
        <v>0.32</v>
      </c>
      <c r="J7" s="363">
        <v>0.02</v>
      </c>
      <c r="K7" s="363"/>
    </row>
    <row r="8" spans="1:11" ht="15">
      <c r="A8" s="1"/>
      <c r="B8" s="45" t="s">
        <v>52</v>
      </c>
      <c r="C8" s="44"/>
      <c r="D8" s="56">
        <v>0.0055</v>
      </c>
      <c r="E8" s="135">
        <v>5.5</v>
      </c>
      <c r="F8" s="94">
        <v>600</v>
      </c>
      <c r="G8" s="12">
        <f t="shared" si="0"/>
        <v>3.3</v>
      </c>
      <c r="H8" s="94">
        <v>0.04</v>
      </c>
      <c r="I8" s="80">
        <v>2.65</v>
      </c>
      <c r="J8" s="363">
        <v>0.05</v>
      </c>
      <c r="K8" s="363"/>
    </row>
    <row r="9" spans="1:10" ht="15">
      <c r="A9" s="81"/>
      <c r="B9" s="45" t="s">
        <v>36</v>
      </c>
      <c r="C9" s="44"/>
      <c r="D9" s="56">
        <v>0.0055</v>
      </c>
      <c r="E9" s="135">
        <v>5.5</v>
      </c>
      <c r="F9" s="94">
        <v>98</v>
      </c>
      <c r="G9" s="12">
        <f t="shared" si="0"/>
        <v>0.5389999999999999</v>
      </c>
      <c r="H9" s="94"/>
      <c r="J9" s="363">
        <v>3.22</v>
      </c>
    </row>
    <row r="10" spans="1:7" s="207" customFormat="1" ht="15">
      <c r="A10" s="209"/>
      <c r="B10" s="45"/>
      <c r="C10" s="44"/>
      <c r="D10" s="56"/>
      <c r="E10" s="135">
        <f>E9*1.56</f>
        <v>8.58</v>
      </c>
      <c r="G10" s="12">
        <f t="shared" si="0"/>
        <v>0</v>
      </c>
    </row>
    <row r="11" spans="1:10" ht="15">
      <c r="A11" s="81"/>
      <c r="B11" s="46" t="s">
        <v>37</v>
      </c>
      <c r="C11" s="55"/>
      <c r="D11" s="56">
        <v>0.0048</v>
      </c>
      <c r="E11" s="135">
        <v>4.8</v>
      </c>
      <c r="F11" s="94">
        <v>212.5</v>
      </c>
      <c r="G11" s="12">
        <f t="shared" si="0"/>
        <v>1.02</v>
      </c>
      <c r="H11" s="94">
        <v>0.11</v>
      </c>
      <c r="I11" s="80">
        <v>0.6</v>
      </c>
      <c r="J11" s="80">
        <v>0.16</v>
      </c>
    </row>
    <row r="12" spans="1:11" ht="15">
      <c r="A12" s="3"/>
      <c r="B12" s="46" t="s">
        <v>125</v>
      </c>
      <c r="C12" s="55"/>
      <c r="D12" s="56">
        <v>0.05</v>
      </c>
      <c r="E12" s="135">
        <v>50</v>
      </c>
      <c r="F12" s="94">
        <v>210.53</v>
      </c>
      <c r="G12" s="12">
        <f t="shared" si="0"/>
        <v>10.5265</v>
      </c>
      <c r="H12" s="94">
        <v>2.13</v>
      </c>
      <c r="I12" s="80">
        <v>1.5</v>
      </c>
      <c r="J12" s="363">
        <v>16.56</v>
      </c>
      <c r="K12" s="363"/>
    </row>
    <row r="13" spans="1:7" s="207" customFormat="1" ht="15">
      <c r="A13" s="112"/>
      <c r="B13" s="46" t="s">
        <v>34</v>
      </c>
      <c r="C13" s="55"/>
      <c r="D13" s="56"/>
      <c r="E13" s="135"/>
      <c r="G13" s="12">
        <f t="shared" si="0"/>
        <v>0</v>
      </c>
    </row>
    <row r="14" spans="1:8" ht="15">
      <c r="A14" s="3"/>
      <c r="B14" s="45" t="s">
        <v>34</v>
      </c>
      <c r="C14" s="40"/>
      <c r="D14" s="61">
        <v>0.012</v>
      </c>
      <c r="E14" s="135">
        <v>12</v>
      </c>
      <c r="F14" s="94"/>
      <c r="G14" s="12">
        <f t="shared" si="0"/>
        <v>0</v>
      </c>
      <c r="H14" s="94"/>
    </row>
    <row r="15" spans="1:10" s="334" customFormat="1" ht="15">
      <c r="A15" s="112"/>
      <c r="B15" s="370" t="s">
        <v>56</v>
      </c>
      <c r="C15" s="47"/>
      <c r="D15" s="371"/>
      <c r="E15" s="220">
        <v>128</v>
      </c>
      <c r="G15" s="12"/>
      <c r="H15" s="334">
        <f>SUM(H5:H14)</f>
        <v>22.339999999999996</v>
      </c>
      <c r="I15" s="334">
        <f>SUM(I5:I14)</f>
        <v>13.97</v>
      </c>
      <c r="J15" s="334">
        <f>SUM(J5:J14)</f>
        <v>30.34</v>
      </c>
    </row>
    <row r="16" spans="1:7" ht="15">
      <c r="A16" s="3"/>
      <c r="B16" s="49"/>
      <c r="C16" s="219"/>
      <c r="D16" s="50"/>
      <c r="E16" s="137"/>
      <c r="G16" s="12">
        <f>SUM(D16*F16)</f>
        <v>0</v>
      </c>
    </row>
    <row r="17" spans="1:7" ht="15">
      <c r="A17" s="5" t="s">
        <v>262</v>
      </c>
      <c r="B17" s="446" t="s">
        <v>373</v>
      </c>
      <c r="C17" s="41" t="s">
        <v>121</v>
      </c>
      <c r="D17" s="42"/>
      <c r="E17" s="136"/>
      <c r="F17" s="80">
        <v>47</v>
      </c>
      <c r="G17" s="12">
        <f>SUM(D17*F17)</f>
        <v>0</v>
      </c>
    </row>
    <row r="18" spans="1:7" ht="15">
      <c r="A18" s="81"/>
      <c r="B18" s="51" t="s">
        <v>48</v>
      </c>
      <c r="C18" s="41"/>
      <c r="D18" s="42">
        <v>0.002</v>
      </c>
      <c r="E18" s="136">
        <v>2</v>
      </c>
      <c r="F18" s="80">
        <v>76</v>
      </c>
      <c r="G18" s="12">
        <f>SUM(D18*F18)</f>
        <v>0.152</v>
      </c>
    </row>
    <row r="19" spans="1:7" s="94" customFormat="1" ht="15">
      <c r="A19" s="81"/>
      <c r="B19" s="175" t="s">
        <v>34</v>
      </c>
      <c r="C19" s="36"/>
      <c r="D19" s="50">
        <v>0.007</v>
      </c>
      <c r="E19" s="137">
        <v>7</v>
      </c>
      <c r="G19" s="12"/>
    </row>
    <row r="20" spans="1:7" ht="15">
      <c r="A20" s="81"/>
      <c r="B20" s="105" t="s">
        <v>248</v>
      </c>
      <c r="C20" s="36">
        <v>35</v>
      </c>
      <c r="D20" s="50">
        <v>0.035</v>
      </c>
      <c r="E20" s="137">
        <v>35</v>
      </c>
      <c r="F20" s="80">
        <v>170</v>
      </c>
      <c r="G20" s="12">
        <f>SUM(D20*F20)</f>
        <v>5.95</v>
      </c>
    </row>
    <row r="21" spans="1:7" ht="15">
      <c r="A21" s="81"/>
      <c r="B21" s="133"/>
      <c r="C21" s="36"/>
      <c r="D21" s="50"/>
      <c r="E21" s="43"/>
      <c r="F21" s="12"/>
      <c r="G21" s="12">
        <f>SUM(D21*F21)</f>
        <v>0</v>
      </c>
    </row>
    <row r="22" spans="1:7" ht="15">
      <c r="A22" s="81"/>
      <c r="B22" s="48" t="s">
        <v>128</v>
      </c>
      <c r="C22" s="36">
        <v>110</v>
      </c>
      <c r="D22" s="50">
        <v>0.11</v>
      </c>
      <c r="E22" s="137">
        <v>110</v>
      </c>
      <c r="F22" s="80">
        <v>100</v>
      </c>
      <c r="G22" s="12">
        <f>SUM(D22*F22)</f>
        <v>11</v>
      </c>
    </row>
    <row r="23" spans="1:7" ht="15">
      <c r="A23" s="81"/>
      <c r="B23" s="52"/>
      <c r="C23" s="36"/>
      <c r="D23" s="50"/>
      <c r="E23" s="137"/>
      <c r="G23" s="12">
        <f>SUM(D23*F23)</f>
        <v>0</v>
      </c>
    </row>
    <row r="24" spans="1:7" ht="15.75" thickBot="1">
      <c r="A24" s="118"/>
      <c r="B24" s="105"/>
      <c r="C24" s="36"/>
      <c r="D24" s="212"/>
      <c r="E24" s="213"/>
      <c r="G24" s="12"/>
    </row>
    <row r="25" spans="1:7" s="207" customFormat="1" ht="15.75" thickBot="1">
      <c r="A25" s="214"/>
      <c r="B25" s="215"/>
      <c r="C25" s="216" t="s">
        <v>394</v>
      </c>
      <c r="D25" s="217"/>
      <c r="E25" s="218"/>
      <c r="G25" s="241">
        <f>SUM(G5:G24)</f>
        <v>74.1463</v>
      </c>
    </row>
    <row r="26" spans="1:5" ht="15">
      <c r="A26" s="280"/>
      <c r="B26" s="283" t="s">
        <v>146</v>
      </c>
      <c r="C26" s="281"/>
      <c r="D26" s="280"/>
      <c r="E26" s="280"/>
    </row>
    <row r="27" spans="1:5" ht="15">
      <c r="A27" s="155" t="s">
        <v>12</v>
      </c>
      <c r="B27" s="155" t="s">
        <v>130</v>
      </c>
      <c r="C27" s="284" t="s">
        <v>388</v>
      </c>
      <c r="D27" s="157"/>
      <c r="E27" s="157"/>
    </row>
    <row r="28" spans="1:7" ht="15">
      <c r="A28" s="282"/>
      <c r="B28" s="282" t="s">
        <v>131</v>
      </c>
      <c r="C28" s="285"/>
      <c r="D28" s="157">
        <v>0.0792</v>
      </c>
      <c r="E28" s="157">
        <v>63.2</v>
      </c>
      <c r="F28" s="80">
        <v>29</v>
      </c>
      <c r="G28" s="80">
        <f aca="true" t="shared" si="1" ref="G28:G57">SUM(D28*F28)</f>
        <v>2.2968</v>
      </c>
    </row>
    <row r="29" spans="1:7" ht="15">
      <c r="A29" s="282"/>
      <c r="B29" s="282" t="s">
        <v>26</v>
      </c>
      <c r="C29" s="285"/>
      <c r="D29" s="157">
        <v>0.0104</v>
      </c>
      <c r="E29" s="157">
        <v>8</v>
      </c>
      <c r="F29" s="80">
        <v>37</v>
      </c>
      <c r="G29" s="334">
        <f t="shared" si="1"/>
        <v>0.3848</v>
      </c>
    </row>
    <row r="30" spans="1:7" ht="15">
      <c r="A30" s="282"/>
      <c r="B30" s="282" t="s">
        <v>132</v>
      </c>
      <c r="C30" s="285"/>
      <c r="D30" s="157">
        <v>0.00024</v>
      </c>
      <c r="E30" s="157">
        <v>0.24</v>
      </c>
      <c r="F30" s="80">
        <v>320</v>
      </c>
      <c r="G30" s="334">
        <f t="shared" si="1"/>
        <v>0.07680000000000001</v>
      </c>
    </row>
    <row r="31" spans="1:7" ht="15">
      <c r="A31" s="282"/>
      <c r="B31" s="282" t="s">
        <v>27</v>
      </c>
      <c r="C31" s="285"/>
      <c r="D31" s="157">
        <v>0.004</v>
      </c>
      <c r="E31" s="157">
        <v>4</v>
      </c>
      <c r="F31" s="80">
        <v>76</v>
      </c>
      <c r="G31" s="334">
        <f t="shared" si="1"/>
        <v>0.304</v>
      </c>
    </row>
    <row r="32" spans="1:7" ht="15">
      <c r="A32" s="282"/>
      <c r="B32" s="282" t="s">
        <v>13</v>
      </c>
      <c r="C32" s="285"/>
      <c r="D32" s="157">
        <v>0.004</v>
      </c>
      <c r="E32" s="157">
        <v>4</v>
      </c>
      <c r="F32" s="80">
        <v>138.04</v>
      </c>
      <c r="G32" s="334">
        <f t="shared" si="1"/>
        <v>0.55216</v>
      </c>
    </row>
    <row r="33" spans="1:7" ht="15">
      <c r="A33" s="282"/>
      <c r="B33" s="282" t="s">
        <v>15</v>
      </c>
      <c r="C33" s="285"/>
      <c r="D33" s="157">
        <v>0.0005</v>
      </c>
      <c r="E33" s="157">
        <v>0.5</v>
      </c>
      <c r="F33" s="80">
        <v>19</v>
      </c>
      <c r="G33" s="334">
        <f t="shared" si="1"/>
        <v>0.0095</v>
      </c>
    </row>
    <row r="34" spans="1:7" ht="15">
      <c r="A34" s="282"/>
      <c r="B34" s="282"/>
      <c r="C34" s="285"/>
      <c r="D34" s="157"/>
      <c r="E34" s="157"/>
      <c r="G34" s="334">
        <f t="shared" si="1"/>
        <v>0</v>
      </c>
    </row>
    <row r="35" spans="1:7" ht="15">
      <c r="A35" s="155" t="s">
        <v>147</v>
      </c>
      <c r="B35" s="155" t="s">
        <v>148</v>
      </c>
      <c r="C35" s="284" t="s">
        <v>287</v>
      </c>
      <c r="D35" s="157"/>
      <c r="E35" s="157"/>
      <c r="G35" s="334">
        <f t="shared" si="1"/>
        <v>0</v>
      </c>
    </row>
    <row r="36" spans="1:7" ht="15">
      <c r="A36" s="282"/>
      <c r="B36" s="282" t="s">
        <v>149</v>
      </c>
      <c r="C36" s="285"/>
      <c r="D36" s="157">
        <v>0.1</v>
      </c>
      <c r="E36" s="157">
        <v>75</v>
      </c>
      <c r="F36" s="80">
        <v>27</v>
      </c>
      <c r="G36" s="334">
        <f t="shared" si="1"/>
        <v>2.7</v>
      </c>
    </row>
    <row r="37" spans="1:7" ht="15">
      <c r="A37" s="282"/>
      <c r="B37" s="282" t="s">
        <v>150</v>
      </c>
      <c r="C37" s="285"/>
      <c r="D37" s="157">
        <v>0.005</v>
      </c>
      <c r="E37" s="157">
        <v>5</v>
      </c>
      <c r="F37" s="80">
        <v>90</v>
      </c>
      <c r="G37" s="334">
        <f t="shared" si="1"/>
        <v>0.45</v>
      </c>
    </row>
    <row r="38" spans="1:7" ht="15">
      <c r="A38" s="282"/>
      <c r="B38" s="282" t="s">
        <v>26</v>
      </c>
      <c r="C38" s="285"/>
      <c r="D38" s="157">
        <v>0.013</v>
      </c>
      <c r="E38" s="157">
        <v>10</v>
      </c>
      <c r="F38" s="80">
        <v>37</v>
      </c>
      <c r="G38" s="334">
        <f t="shared" si="1"/>
        <v>0.481</v>
      </c>
    </row>
    <row r="39" spans="1:7" ht="15">
      <c r="A39" s="282"/>
      <c r="B39" s="282" t="s">
        <v>90</v>
      </c>
      <c r="C39" s="285"/>
      <c r="D39" s="157">
        <v>0.012</v>
      </c>
      <c r="E39" s="157">
        <v>10</v>
      </c>
      <c r="F39" s="80">
        <v>30</v>
      </c>
      <c r="G39" s="334">
        <f t="shared" si="1"/>
        <v>0.36</v>
      </c>
    </row>
    <row r="40" spans="1:7" ht="15">
      <c r="A40" s="282"/>
      <c r="B40" s="282" t="s">
        <v>14</v>
      </c>
      <c r="C40" s="285"/>
      <c r="D40" s="157">
        <v>0.003</v>
      </c>
      <c r="E40" s="157">
        <v>3</v>
      </c>
      <c r="F40" s="80">
        <v>600</v>
      </c>
      <c r="G40" s="334">
        <f t="shared" si="1"/>
        <v>1.8</v>
      </c>
    </row>
    <row r="41" spans="1:7" ht="15">
      <c r="A41" s="282"/>
      <c r="B41" s="282" t="s">
        <v>15</v>
      </c>
      <c r="C41" s="285"/>
      <c r="D41" s="157">
        <v>0.0005</v>
      </c>
      <c r="E41" s="157">
        <v>0.5</v>
      </c>
      <c r="F41" s="80">
        <v>19</v>
      </c>
      <c r="G41" s="334">
        <f t="shared" si="1"/>
        <v>0.0095</v>
      </c>
    </row>
    <row r="42" spans="1:7" ht="15">
      <c r="A42" s="282"/>
      <c r="B42" s="282"/>
      <c r="C42" s="285"/>
      <c r="D42" s="157"/>
      <c r="E42" s="157"/>
      <c r="G42" s="334">
        <f t="shared" si="1"/>
        <v>0</v>
      </c>
    </row>
    <row r="43" spans="1:7" ht="15">
      <c r="A43" s="155" t="s">
        <v>257</v>
      </c>
      <c r="B43" s="155" t="s">
        <v>272</v>
      </c>
      <c r="C43" s="284" t="s">
        <v>123</v>
      </c>
      <c r="D43" s="157"/>
      <c r="E43" s="157"/>
      <c r="G43" s="334">
        <f t="shared" si="1"/>
        <v>0</v>
      </c>
    </row>
    <row r="44" spans="1:7" ht="15">
      <c r="A44" s="282"/>
      <c r="B44" s="282" t="s">
        <v>109</v>
      </c>
      <c r="C44" s="285"/>
      <c r="D44" s="157">
        <v>0.174</v>
      </c>
      <c r="E44" s="157">
        <v>118</v>
      </c>
      <c r="F44" s="80">
        <v>390</v>
      </c>
      <c r="G44" s="334">
        <f t="shared" si="1"/>
        <v>67.86</v>
      </c>
    </row>
    <row r="45" spans="1:7" ht="15">
      <c r="A45" s="282"/>
      <c r="B45" s="282" t="s">
        <v>24</v>
      </c>
      <c r="C45" s="285"/>
      <c r="D45" s="157"/>
      <c r="E45" s="157"/>
      <c r="G45" s="334">
        <f t="shared" si="1"/>
        <v>0</v>
      </c>
    </row>
    <row r="46" spans="1:7" ht="15">
      <c r="A46" s="282"/>
      <c r="B46" s="282" t="s">
        <v>25</v>
      </c>
      <c r="C46" s="285"/>
      <c r="D46" s="157"/>
      <c r="E46" s="157"/>
      <c r="G46" s="334">
        <f t="shared" si="1"/>
        <v>0</v>
      </c>
    </row>
    <row r="47" spans="1:7" ht="15">
      <c r="A47" s="282"/>
      <c r="B47" s="282" t="s">
        <v>62</v>
      </c>
      <c r="C47" s="285"/>
      <c r="D47" s="157">
        <v>0.0055</v>
      </c>
      <c r="E47" s="157">
        <v>5.5</v>
      </c>
      <c r="F47" s="80">
        <v>138.04</v>
      </c>
      <c r="G47" s="334">
        <f t="shared" si="1"/>
        <v>0.7592199999999999</v>
      </c>
    </row>
    <row r="48" spans="1:7" ht="15">
      <c r="A48" s="282"/>
      <c r="B48" s="282" t="s">
        <v>23</v>
      </c>
      <c r="C48" s="285"/>
      <c r="D48" s="157">
        <v>0.0006</v>
      </c>
      <c r="E48" s="157">
        <v>0.6</v>
      </c>
      <c r="F48" s="80">
        <v>19</v>
      </c>
      <c r="G48" s="334">
        <f t="shared" si="1"/>
        <v>0.011399999999999999</v>
      </c>
    </row>
    <row r="49" spans="1:7" ht="15">
      <c r="A49" s="282"/>
      <c r="B49" s="282" t="s">
        <v>110</v>
      </c>
      <c r="C49" s="285"/>
      <c r="D49" s="157"/>
      <c r="E49" s="157"/>
      <c r="G49" s="334">
        <f t="shared" si="1"/>
        <v>0</v>
      </c>
    </row>
    <row r="50" spans="1:7" ht="15">
      <c r="A50" s="282"/>
      <c r="B50" s="282" t="s">
        <v>104</v>
      </c>
      <c r="C50" s="285"/>
      <c r="D50" s="157"/>
      <c r="E50" s="157"/>
      <c r="G50" s="334">
        <f t="shared" si="1"/>
        <v>0</v>
      </c>
    </row>
    <row r="51" spans="1:7" ht="15">
      <c r="A51" s="282"/>
      <c r="B51" s="282" t="s">
        <v>42</v>
      </c>
      <c r="C51" s="285"/>
      <c r="D51" s="157">
        <v>0.006</v>
      </c>
      <c r="E51" s="157">
        <v>6</v>
      </c>
      <c r="F51" s="80">
        <v>38</v>
      </c>
      <c r="G51" s="334">
        <f t="shared" si="1"/>
        <v>0.228</v>
      </c>
    </row>
    <row r="52" spans="1:7" ht="15">
      <c r="A52" s="155" t="s">
        <v>51</v>
      </c>
      <c r="B52" s="155" t="s">
        <v>133</v>
      </c>
      <c r="C52" s="284" t="s">
        <v>349</v>
      </c>
      <c r="D52" s="157"/>
      <c r="E52" s="157"/>
      <c r="G52" s="334">
        <f t="shared" si="1"/>
        <v>0</v>
      </c>
    </row>
    <row r="53" spans="1:7" ht="15">
      <c r="A53" s="282"/>
      <c r="B53" s="282" t="s">
        <v>98</v>
      </c>
      <c r="C53" s="285"/>
      <c r="D53" s="157">
        <v>0.205</v>
      </c>
      <c r="E53" s="157">
        <v>154</v>
      </c>
      <c r="F53" s="80">
        <v>27</v>
      </c>
      <c r="G53" s="334">
        <f t="shared" si="1"/>
        <v>5.534999999999999</v>
      </c>
    </row>
    <row r="54" spans="1:7" ht="15">
      <c r="A54" s="282"/>
      <c r="B54" s="282" t="s">
        <v>56</v>
      </c>
      <c r="C54" s="285"/>
      <c r="D54" s="157">
        <v>0.0288</v>
      </c>
      <c r="E54" s="157">
        <v>28.8</v>
      </c>
      <c r="F54" s="80">
        <v>53</v>
      </c>
      <c r="G54" s="334">
        <f t="shared" si="1"/>
        <v>1.5264</v>
      </c>
    </row>
    <row r="55" spans="1:7" ht="15">
      <c r="A55" s="282"/>
      <c r="B55" s="282" t="s">
        <v>20</v>
      </c>
      <c r="C55" s="285"/>
      <c r="D55" s="157">
        <v>0.0064</v>
      </c>
      <c r="E55" s="157">
        <v>6.4</v>
      </c>
      <c r="F55" s="80">
        <v>600</v>
      </c>
      <c r="G55" s="334">
        <f t="shared" si="1"/>
        <v>3.8400000000000003</v>
      </c>
    </row>
    <row r="56" spans="1:7" ht="15">
      <c r="A56" s="282"/>
      <c r="B56" s="282" t="s">
        <v>102</v>
      </c>
      <c r="C56" s="285"/>
      <c r="D56" s="157">
        <v>0.0006</v>
      </c>
      <c r="E56" s="157">
        <v>0.6</v>
      </c>
      <c r="F56" s="80">
        <v>19</v>
      </c>
      <c r="G56" s="334">
        <f t="shared" si="1"/>
        <v>0.011399999999999999</v>
      </c>
    </row>
    <row r="57" spans="1:7" ht="15">
      <c r="A57" s="282"/>
      <c r="B57" s="282"/>
      <c r="C57" s="285"/>
      <c r="D57" s="157"/>
      <c r="E57" s="157"/>
      <c r="G57" s="334">
        <f t="shared" si="1"/>
        <v>0</v>
      </c>
    </row>
    <row r="58" spans="1:7" ht="15">
      <c r="A58" s="155"/>
      <c r="B58" s="155" t="s">
        <v>168</v>
      </c>
      <c r="C58" s="284" t="s">
        <v>121</v>
      </c>
      <c r="D58" s="157">
        <v>0.2</v>
      </c>
      <c r="E58" s="157">
        <v>200</v>
      </c>
      <c r="F58" s="80">
        <v>47</v>
      </c>
      <c r="G58" s="334">
        <v>9.4</v>
      </c>
    </row>
    <row r="59" spans="1:7" ht="15">
      <c r="A59" s="282"/>
      <c r="B59" s="282"/>
      <c r="C59" s="285"/>
      <c r="D59" s="157"/>
      <c r="E59" s="157"/>
      <c r="G59" s="334"/>
    </row>
    <row r="60" spans="1:7" ht="15">
      <c r="A60" s="282"/>
      <c r="B60" s="282"/>
      <c r="C60" s="285"/>
      <c r="D60" s="157"/>
      <c r="E60" s="157"/>
      <c r="G60" s="334"/>
    </row>
    <row r="61" spans="1:7" ht="15">
      <c r="A61" s="282"/>
      <c r="B61" s="155" t="s">
        <v>105</v>
      </c>
      <c r="C61" s="284" t="s">
        <v>392</v>
      </c>
      <c r="D61" s="157">
        <v>0.055</v>
      </c>
      <c r="E61" s="157">
        <v>55</v>
      </c>
      <c r="F61" s="80">
        <v>44.82</v>
      </c>
      <c r="G61" s="334">
        <f>SUM(D61*F61)</f>
        <v>2.4651</v>
      </c>
    </row>
    <row r="62" spans="1:7" ht="15">
      <c r="A62" s="282"/>
      <c r="B62" s="155" t="s">
        <v>106</v>
      </c>
      <c r="C62" s="284" t="s">
        <v>390</v>
      </c>
      <c r="D62" s="157">
        <v>0.036</v>
      </c>
      <c r="E62" s="157">
        <v>30</v>
      </c>
      <c r="F62" s="80">
        <v>52.99</v>
      </c>
      <c r="G62" s="334">
        <f>SUM(D62*F62)</f>
        <v>1.90764</v>
      </c>
    </row>
    <row r="63" spans="1:7" ht="15">
      <c r="A63" s="282"/>
      <c r="B63" s="282"/>
      <c r="C63" s="285"/>
      <c r="D63" s="157"/>
      <c r="E63" s="157"/>
      <c r="G63" s="241">
        <f>SUM(G28:G62)</f>
        <v>102.96871999999999</v>
      </c>
    </row>
    <row r="64" spans="1:5" ht="15">
      <c r="A64" s="282"/>
      <c r="B64" s="286" t="s">
        <v>206</v>
      </c>
      <c r="C64" s="285"/>
      <c r="D64" s="157"/>
      <c r="E64" s="157"/>
    </row>
    <row r="65" spans="1:5" ht="15">
      <c r="A65" s="305" t="s">
        <v>303</v>
      </c>
      <c r="B65" s="305" t="s">
        <v>304</v>
      </c>
      <c r="C65" s="306">
        <v>200</v>
      </c>
      <c r="D65" s="308"/>
      <c r="E65" s="308"/>
    </row>
    <row r="66" spans="1:7" ht="15">
      <c r="A66" s="304"/>
      <c r="B66" s="304" t="s">
        <v>16</v>
      </c>
      <c r="C66" s="304"/>
      <c r="D66" s="308">
        <v>0.059</v>
      </c>
      <c r="E66" s="308">
        <v>53.3</v>
      </c>
      <c r="F66" s="80">
        <v>460</v>
      </c>
      <c r="G66" s="80">
        <f aca="true" t="shared" si="2" ref="G66:G71">SUM(D66*F66)</f>
        <v>27.139999999999997</v>
      </c>
    </row>
    <row r="67" spans="1:7" ht="15">
      <c r="A67" s="304"/>
      <c r="B67" s="304" t="s">
        <v>14</v>
      </c>
      <c r="C67" s="304"/>
      <c r="D67" s="308">
        <v>0.012</v>
      </c>
      <c r="E67" s="308">
        <v>12</v>
      </c>
      <c r="F67" s="80">
        <v>600</v>
      </c>
      <c r="G67" s="334">
        <f t="shared" si="2"/>
        <v>7.2</v>
      </c>
    </row>
    <row r="68" spans="1:7" ht="15">
      <c r="A68" s="304"/>
      <c r="B68" s="304" t="s">
        <v>92</v>
      </c>
      <c r="C68" s="304"/>
      <c r="D68" s="308">
        <v>0.249</v>
      </c>
      <c r="E68" s="308">
        <v>187</v>
      </c>
      <c r="F68" s="80">
        <v>27</v>
      </c>
      <c r="G68" s="334">
        <f t="shared" si="2"/>
        <v>6.723</v>
      </c>
    </row>
    <row r="69" spans="1:7" ht="15">
      <c r="A69" s="304"/>
      <c r="B69" s="304" t="s">
        <v>90</v>
      </c>
      <c r="C69" s="304"/>
      <c r="D69" s="308">
        <v>0.015</v>
      </c>
      <c r="E69" s="308">
        <v>12</v>
      </c>
      <c r="F69" s="80">
        <v>30</v>
      </c>
      <c r="G69" s="334">
        <f t="shared" si="2"/>
        <v>0.44999999999999996</v>
      </c>
    </row>
    <row r="70" spans="1:7" ht="15">
      <c r="A70" s="304"/>
      <c r="B70" s="304" t="s">
        <v>19</v>
      </c>
      <c r="C70" s="304"/>
      <c r="D70" s="308">
        <v>0.004</v>
      </c>
      <c r="E70" s="308">
        <v>4</v>
      </c>
      <c r="F70" s="80">
        <v>98</v>
      </c>
      <c r="G70" s="334">
        <f t="shared" si="2"/>
        <v>0.392</v>
      </c>
    </row>
    <row r="71" spans="1:7" ht="15">
      <c r="A71" s="302"/>
      <c r="B71" s="302" t="s">
        <v>15</v>
      </c>
      <c r="C71" s="303"/>
      <c r="D71" s="346">
        <v>0.0004</v>
      </c>
      <c r="E71" s="346">
        <v>0.4</v>
      </c>
      <c r="F71" s="80">
        <v>19</v>
      </c>
      <c r="G71" s="334">
        <f t="shared" si="2"/>
        <v>0.0076</v>
      </c>
    </row>
    <row r="72" spans="1:7" ht="15">
      <c r="A72" s="302"/>
      <c r="B72" s="305"/>
      <c r="C72" s="311"/>
      <c r="D72" s="308"/>
      <c r="E72" s="308"/>
      <c r="G72" s="334"/>
    </row>
    <row r="73" spans="1:7" ht="15">
      <c r="A73" s="302"/>
      <c r="B73" s="302"/>
      <c r="C73" s="303"/>
      <c r="D73" s="302"/>
      <c r="E73" s="302"/>
      <c r="G73" s="334">
        <f aca="true" t="shared" si="3" ref="G73:G79">SUM(D73*F73)</f>
        <v>0</v>
      </c>
    </row>
    <row r="74" spans="1:7" ht="15">
      <c r="A74" s="302"/>
      <c r="B74" s="305" t="s">
        <v>151</v>
      </c>
      <c r="C74" s="309" t="s">
        <v>121</v>
      </c>
      <c r="D74" s="304"/>
      <c r="E74" s="304"/>
      <c r="G74" s="334">
        <f t="shared" si="3"/>
        <v>0</v>
      </c>
    </row>
    <row r="75" spans="1:7" ht="15">
      <c r="A75" s="302"/>
      <c r="B75" s="304" t="s">
        <v>152</v>
      </c>
      <c r="C75" s="307"/>
      <c r="D75" s="308">
        <v>0.005</v>
      </c>
      <c r="E75" s="308">
        <v>5</v>
      </c>
      <c r="F75" s="80">
        <v>700</v>
      </c>
      <c r="G75" s="334">
        <f t="shared" si="3"/>
        <v>3.5</v>
      </c>
    </row>
    <row r="76" spans="1:7" ht="15">
      <c r="A76" s="302"/>
      <c r="B76" s="304" t="s">
        <v>100</v>
      </c>
      <c r="C76" s="307"/>
      <c r="D76" s="308">
        <v>0.2</v>
      </c>
      <c r="E76" s="308">
        <v>200</v>
      </c>
      <c r="F76" s="80">
        <v>53</v>
      </c>
      <c r="G76" s="334">
        <f t="shared" si="3"/>
        <v>10.600000000000001</v>
      </c>
    </row>
    <row r="77" spans="1:7" ht="15">
      <c r="A77" s="302"/>
      <c r="B77" s="304" t="s">
        <v>27</v>
      </c>
      <c r="C77" s="307"/>
      <c r="D77" s="308">
        <v>0.01</v>
      </c>
      <c r="E77" s="308">
        <v>10</v>
      </c>
      <c r="F77" s="80">
        <v>76</v>
      </c>
      <c r="G77" s="334">
        <f t="shared" si="3"/>
        <v>0.76</v>
      </c>
    </row>
    <row r="78" spans="1:7" ht="15">
      <c r="A78" s="302"/>
      <c r="B78" s="302"/>
      <c r="C78" s="303"/>
      <c r="D78" s="310"/>
      <c r="E78" s="310"/>
      <c r="G78" s="334">
        <f t="shared" si="3"/>
        <v>0</v>
      </c>
    </row>
    <row r="79" spans="1:7" ht="15">
      <c r="A79" s="302"/>
      <c r="B79" s="343" t="s">
        <v>30</v>
      </c>
      <c r="C79" s="347" t="s">
        <v>391</v>
      </c>
      <c r="D79" s="346">
        <v>0.024</v>
      </c>
      <c r="E79" s="346">
        <v>24</v>
      </c>
      <c r="F79" s="80">
        <v>52.99</v>
      </c>
      <c r="G79" s="334">
        <f t="shared" si="3"/>
        <v>1.27176</v>
      </c>
    </row>
    <row r="80" spans="1:5" ht="15">
      <c r="A80" s="302"/>
      <c r="B80" s="302"/>
      <c r="C80" s="303"/>
      <c r="D80" s="302"/>
      <c r="E80" s="302"/>
    </row>
    <row r="81" spans="1:7" ht="15">
      <c r="A81" s="302"/>
      <c r="B81" s="302"/>
      <c r="C81" s="303"/>
      <c r="D81" s="302"/>
      <c r="E81" s="302"/>
      <c r="G81" s="241">
        <f>SUM(G66:G79)</f>
        <v>58.04436</v>
      </c>
    </row>
    <row r="82" spans="1:5" ht="15">
      <c r="A82" s="302"/>
      <c r="B82" s="302"/>
      <c r="C82" s="303"/>
      <c r="D82" s="302"/>
      <c r="E82" s="302"/>
    </row>
    <row r="83" spans="1:5" ht="15">
      <c r="A83" s="302"/>
      <c r="B83" s="302"/>
      <c r="C83" s="303"/>
      <c r="D83" s="302"/>
      <c r="E83" s="302"/>
    </row>
  </sheetData>
  <sheetProtection/>
  <printOptions/>
  <pageMargins left="0.7" right="0.7" top="0.75" bottom="0.75" header="0.3" footer="0.3"/>
  <pageSetup horizontalDpi="600" verticalDpi="600" orientation="portrait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8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J15" sqref="J15"/>
    </sheetView>
  </sheetViews>
  <sheetFormatPr defaultColWidth="9.140625" defaultRowHeight="15"/>
  <cols>
    <col min="1" max="1" width="10.00390625" style="334" customWidth="1"/>
    <col min="2" max="2" width="25.00390625" style="334" customWidth="1"/>
    <col min="3" max="3" width="10.00390625" style="16" customWidth="1"/>
    <col min="4" max="5" width="13.57421875" style="334" customWidth="1"/>
    <col min="6" max="16384" width="9.140625" style="334" customWidth="1"/>
  </cols>
  <sheetData>
    <row r="1" spans="1:7" ht="60.75" thickBot="1">
      <c r="A1" s="25" t="s">
        <v>0</v>
      </c>
      <c r="B1" s="24" t="s">
        <v>1</v>
      </c>
      <c r="C1" s="37" t="s">
        <v>2</v>
      </c>
      <c r="D1" s="38" t="s">
        <v>45</v>
      </c>
      <c r="E1" s="138" t="s">
        <v>46</v>
      </c>
      <c r="F1" s="369"/>
      <c r="G1" s="369"/>
    </row>
    <row r="2" spans="1:7" s="319" customFormat="1" ht="12.75">
      <c r="A2" s="39"/>
      <c r="B2" s="68" t="s">
        <v>363</v>
      </c>
      <c r="C2" s="69"/>
      <c r="D2" s="70"/>
      <c r="E2" s="439"/>
      <c r="F2" s="354"/>
      <c r="G2" s="354"/>
    </row>
    <row r="3" spans="1:7" s="319" customFormat="1" ht="23.25" customHeight="1">
      <c r="A3" s="77"/>
      <c r="B3" s="240" t="s">
        <v>112</v>
      </c>
      <c r="C3" s="238"/>
      <c r="D3" s="239"/>
      <c r="E3" s="440"/>
      <c r="F3" s="354"/>
      <c r="G3" s="354"/>
    </row>
    <row r="4" spans="1:7" s="319" customFormat="1" ht="16.5" customHeight="1">
      <c r="A4" s="272" t="s">
        <v>284</v>
      </c>
      <c r="B4" s="107" t="s">
        <v>340</v>
      </c>
      <c r="C4" s="97" t="s">
        <v>360</v>
      </c>
      <c r="D4" s="211"/>
      <c r="E4" s="427"/>
      <c r="F4" s="354"/>
      <c r="G4" s="354">
        <f>SUM(D4*F4)</f>
        <v>0</v>
      </c>
    </row>
    <row r="5" spans="1:7" s="319" customFormat="1" ht="18" customHeight="1">
      <c r="A5" s="139"/>
      <c r="B5" s="100" t="s">
        <v>16</v>
      </c>
      <c r="C5" s="95"/>
      <c r="D5" s="211">
        <v>0.13021</v>
      </c>
      <c r="E5" s="427">
        <v>118.5</v>
      </c>
      <c r="F5" s="441">
        <v>460</v>
      </c>
      <c r="G5" s="354">
        <f>SUM(D5*F5)</f>
        <v>59.8966</v>
      </c>
    </row>
    <row r="6" spans="1:7" s="319" customFormat="1" ht="15.75" customHeight="1">
      <c r="A6" s="139"/>
      <c r="B6" s="99" t="s">
        <v>14</v>
      </c>
      <c r="C6" s="95"/>
      <c r="D6" s="211">
        <v>0.005</v>
      </c>
      <c r="E6" s="427">
        <v>5</v>
      </c>
      <c r="F6" s="354">
        <v>600</v>
      </c>
      <c r="G6" s="354">
        <f aca="true" t="shared" si="0" ref="G6:G69">SUM(D6*F6)</f>
        <v>3</v>
      </c>
    </row>
    <row r="7" spans="1:7" s="319" customFormat="1" ht="15.75" customHeight="1">
      <c r="A7" s="139"/>
      <c r="B7" s="96" t="s">
        <v>92</v>
      </c>
      <c r="C7" s="98"/>
      <c r="D7" s="211">
        <v>0.128</v>
      </c>
      <c r="E7" s="427">
        <v>96</v>
      </c>
      <c r="F7" s="354">
        <v>27</v>
      </c>
      <c r="G7" s="354">
        <f t="shared" si="0"/>
        <v>3.456</v>
      </c>
    </row>
    <row r="8" spans="1:7" s="319" customFormat="1" ht="17.25" customHeight="1">
      <c r="A8" s="272"/>
      <c r="B8" s="109" t="s">
        <v>90</v>
      </c>
      <c r="C8" s="98"/>
      <c r="D8" s="211">
        <v>0.014</v>
      </c>
      <c r="E8" s="427">
        <v>12</v>
      </c>
      <c r="F8" s="354">
        <v>30</v>
      </c>
      <c r="G8" s="354">
        <f t="shared" si="0"/>
        <v>0.42</v>
      </c>
    </row>
    <row r="9" spans="1:7" s="319" customFormat="1" ht="15.75" customHeight="1">
      <c r="A9" s="272"/>
      <c r="B9" s="100" t="s">
        <v>54</v>
      </c>
      <c r="C9" s="95"/>
      <c r="D9" s="211">
        <v>0.0028</v>
      </c>
      <c r="E9" s="427">
        <v>2.8</v>
      </c>
      <c r="F9" s="354">
        <v>140</v>
      </c>
      <c r="G9" s="354">
        <f t="shared" si="0"/>
        <v>0.392</v>
      </c>
    </row>
    <row r="10" spans="1:7" s="319" customFormat="1" ht="15.75" customHeight="1">
      <c r="A10" s="272"/>
      <c r="B10" s="100" t="s">
        <v>42</v>
      </c>
      <c r="C10" s="95"/>
      <c r="D10" s="211">
        <v>0.002</v>
      </c>
      <c r="E10" s="427">
        <v>2</v>
      </c>
      <c r="F10" s="354">
        <v>38</v>
      </c>
      <c r="G10" s="354">
        <f t="shared" si="0"/>
        <v>0.076</v>
      </c>
    </row>
    <row r="11" spans="1:7" s="319" customFormat="1" ht="15.75" customHeight="1">
      <c r="A11" s="272"/>
      <c r="B11" s="100" t="s">
        <v>157</v>
      </c>
      <c r="C11" s="95"/>
      <c r="D11" s="211">
        <v>0.013</v>
      </c>
      <c r="E11" s="427">
        <v>12</v>
      </c>
      <c r="F11" s="354">
        <v>90</v>
      </c>
      <c r="G11" s="354">
        <f t="shared" si="0"/>
        <v>1.17</v>
      </c>
    </row>
    <row r="12" spans="1:7" s="319" customFormat="1" ht="17.25" customHeight="1">
      <c r="A12" s="272"/>
      <c r="B12" s="99" t="s">
        <v>15</v>
      </c>
      <c r="C12" s="95"/>
      <c r="D12" s="211">
        <v>0.0008</v>
      </c>
      <c r="E12" s="427">
        <v>0.8</v>
      </c>
      <c r="F12" s="354">
        <v>19</v>
      </c>
      <c r="G12" s="354">
        <f t="shared" si="0"/>
        <v>0.0152</v>
      </c>
    </row>
    <row r="13" spans="1:7" s="319" customFormat="1" ht="24" customHeight="1">
      <c r="A13" s="47" t="s">
        <v>3</v>
      </c>
      <c r="B13" s="142" t="s">
        <v>341</v>
      </c>
      <c r="C13" s="336" t="s">
        <v>121</v>
      </c>
      <c r="D13" s="101"/>
      <c r="E13" s="428"/>
      <c r="F13" s="354"/>
      <c r="G13" s="354">
        <f t="shared" si="0"/>
        <v>0</v>
      </c>
    </row>
    <row r="14" spans="1:7" s="319" customFormat="1" ht="17.25" customHeight="1">
      <c r="A14" s="272"/>
      <c r="B14" s="115" t="s">
        <v>103</v>
      </c>
      <c r="C14" s="336"/>
      <c r="D14" s="349">
        <v>0.025</v>
      </c>
      <c r="E14" s="402">
        <v>25</v>
      </c>
      <c r="F14" s="354">
        <v>115</v>
      </c>
      <c r="G14" s="354">
        <f t="shared" si="0"/>
        <v>2.875</v>
      </c>
    </row>
    <row r="15" spans="1:7" s="319" customFormat="1" ht="17.25" customHeight="1">
      <c r="A15" s="272"/>
      <c r="B15" s="122" t="s">
        <v>101</v>
      </c>
      <c r="C15" s="336"/>
      <c r="D15" s="297">
        <v>0.01</v>
      </c>
      <c r="E15" s="402">
        <v>10</v>
      </c>
      <c r="F15" s="354">
        <v>76</v>
      </c>
      <c r="G15" s="354">
        <f t="shared" si="0"/>
        <v>0.76</v>
      </c>
    </row>
    <row r="16" spans="1:7" s="319" customFormat="1" ht="18" customHeight="1">
      <c r="A16" s="272"/>
      <c r="B16" s="115" t="s">
        <v>104</v>
      </c>
      <c r="C16" s="336"/>
      <c r="D16" s="349">
        <v>0.0002</v>
      </c>
      <c r="E16" s="402">
        <v>0.2</v>
      </c>
      <c r="F16" s="354">
        <v>320</v>
      </c>
      <c r="G16" s="354">
        <f t="shared" si="0"/>
        <v>0.064</v>
      </c>
    </row>
    <row r="17" spans="1:7" ht="15">
      <c r="A17" s="340"/>
      <c r="B17" s="104"/>
      <c r="C17" s="127"/>
      <c r="D17" s="359"/>
      <c r="E17" s="391"/>
      <c r="F17" s="354"/>
      <c r="G17" s="354">
        <f t="shared" si="0"/>
        <v>0</v>
      </c>
    </row>
    <row r="18" spans="1:7" ht="15">
      <c r="A18" s="340"/>
      <c r="B18" s="104" t="s">
        <v>233</v>
      </c>
      <c r="C18" s="127" t="s">
        <v>153</v>
      </c>
      <c r="D18" s="359">
        <v>0.04</v>
      </c>
      <c r="E18" s="391">
        <v>40</v>
      </c>
      <c r="F18" s="354">
        <v>44.82</v>
      </c>
      <c r="G18" s="354">
        <f t="shared" si="0"/>
        <v>1.7928</v>
      </c>
    </row>
    <row r="19" spans="1:7" ht="15">
      <c r="A19" s="340"/>
      <c r="B19" s="104"/>
      <c r="C19" s="336"/>
      <c r="D19" s="359"/>
      <c r="E19" s="391"/>
      <c r="F19" s="354"/>
      <c r="G19" s="354">
        <f t="shared" si="0"/>
        <v>0</v>
      </c>
    </row>
    <row r="20" spans="1:7" ht="15">
      <c r="A20" s="340"/>
      <c r="B20" s="104" t="s">
        <v>30</v>
      </c>
      <c r="C20" s="336" t="s">
        <v>126</v>
      </c>
      <c r="D20" s="359">
        <v>0.03</v>
      </c>
      <c r="E20" s="391">
        <v>30</v>
      </c>
      <c r="F20" s="354">
        <v>52.99</v>
      </c>
      <c r="G20" s="354">
        <f t="shared" si="0"/>
        <v>1.5897</v>
      </c>
    </row>
    <row r="21" spans="1:7" ht="15">
      <c r="A21" s="340"/>
      <c r="B21" s="104"/>
      <c r="C21" s="336"/>
      <c r="D21" s="359"/>
      <c r="E21" s="391"/>
      <c r="F21" s="369"/>
      <c r="G21" s="354">
        <f t="shared" si="0"/>
        <v>0</v>
      </c>
    </row>
    <row r="22" spans="1:7" ht="15">
      <c r="A22" s="340"/>
      <c r="B22" s="104" t="s">
        <v>342</v>
      </c>
      <c r="C22" s="113">
        <v>100</v>
      </c>
      <c r="D22" s="164">
        <v>0.1</v>
      </c>
      <c r="E22" s="402">
        <v>100</v>
      </c>
      <c r="F22" s="369">
        <v>100</v>
      </c>
      <c r="G22" s="354">
        <f t="shared" si="0"/>
        <v>10</v>
      </c>
    </row>
    <row r="23" spans="1:7" ht="15">
      <c r="A23" s="340"/>
      <c r="B23" s="112" t="s">
        <v>39</v>
      </c>
      <c r="C23" s="336"/>
      <c r="D23" s="340"/>
      <c r="E23" s="390"/>
      <c r="F23" s="364"/>
      <c r="G23" s="396">
        <f>SUM(G4:G22)</f>
        <v>85.50729999999997</v>
      </c>
    </row>
    <row r="24" spans="1:7" ht="15">
      <c r="A24" s="340"/>
      <c r="B24" s="340"/>
      <c r="C24" s="167" t="s">
        <v>400</v>
      </c>
      <c r="D24" s="340"/>
      <c r="E24" s="181"/>
      <c r="F24" s="369"/>
      <c r="G24" s="354">
        <f t="shared" si="0"/>
        <v>0</v>
      </c>
    </row>
    <row r="25" spans="1:7" ht="15">
      <c r="A25" s="340"/>
      <c r="B25" s="360" t="s">
        <v>146</v>
      </c>
      <c r="C25" s="291"/>
      <c r="D25" s="342"/>
      <c r="E25" s="287"/>
      <c r="F25" s="369"/>
      <c r="G25" s="354">
        <f t="shared" si="0"/>
        <v>0</v>
      </c>
    </row>
    <row r="26" spans="1:7" ht="15">
      <c r="A26" s="340" t="s">
        <v>293</v>
      </c>
      <c r="B26" s="343" t="s">
        <v>294</v>
      </c>
      <c r="C26" s="347" t="s">
        <v>388</v>
      </c>
      <c r="D26" s="346"/>
      <c r="E26" s="392"/>
      <c r="F26" s="369"/>
      <c r="G26" s="354">
        <f t="shared" si="0"/>
        <v>0</v>
      </c>
    </row>
    <row r="27" spans="1:7" ht="15">
      <c r="A27" s="340"/>
      <c r="B27" s="342" t="s">
        <v>26</v>
      </c>
      <c r="C27" s="291"/>
      <c r="D27" s="346">
        <v>0.08</v>
      </c>
      <c r="E27" s="392">
        <v>64</v>
      </c>
      <c r="F27" s="369">
        <v>37</v>
      </c>
      <c r="G27" s="354">
        <f t="shared" si="0"/>
        <v>2.96</v>
      </c>
    </row>
    <row r="28" spans="1:7" ht="15">
      <c r="A28" s="340"/>
      <c r="B28" s="342" t="s">
        <v>90</v>
      </c>
      <c r="C28" s="291"/>
      <c r="D28" s="346">
        <v>0.0095</v>
      </c>
      <c r="E28" s="392">
        <v>8</v>
      </c>
      <c r="F28" s="369">
        <v>30</v>
      </c>
      <c r="G28" s="354">
        <f t="shared" si="0"/>
        <v>0.285</v>
      </c>
    </row>
    <row r="29" spans="1:7" ht="15">
      <c r="A29" s="340"/>
      <c r="B29" s="342" t="s">
        <v>62</v>
      </c>
      <c r="C29" s="291"/>
      <c r="D29" s="346">
        <v>0.0056</v>
      </c>
      <c r="E29" s="392">
        <v>5.6</v>
      </c>
      <c r="F29" s="369">
        <v>138.04</v>
      </c>
      <c r="G29" s="354">
        <f t="shared" si="0"/>
        <v>0.7730239999999999</v>
      </c>
    </row>
    <row r="30" spans="1:7" ht="15">
      <c r="A30" s="340"/>
      <c r="B30" s="342" t="s">
        <v>23</v>
      </c>
      <c r="C30" s="291"/>
      <c r="D30" s="346">
        <v>0.0005</v>
      </c>
      <c r="E30" s="392">
        <v>0.5</v>
      </c>
      <c r="F30" s="369">
        <v>19</v>
      </c>
      <c r="G30" s="354">
        <f t="shared" si="0"/>
        <v>0.0095</v>
      </c>
    </row>
    <row r="31" spans="1:7" ht="15">
      <c r="A31" s="340"/>
      <c r="B31" s="342" t="s">
        <v>27</v>
      </c>
      <c r="C31" s="291"/>
      <c r="D31" s="346">
        <v>0.0008</v>
      </c>
      <c r="E31" s="392">
        <v>0.8</v>
      </c>
      <c r="F31" s="369">
        <v>76</v>
      </c>
      <c r="G31" s="354">
        <f t="shared" si="0"/>
        <v>0.0608</v>
      </c>
    </row>
    <row r="32" spans="1:7" ht="15">
      <c r="A32" s="340"/>
      <c r="B32" s="342" t="s">
        <v>132</v>
      </c>
      <c r="C32" s="291"/>
      <c r="D32" s="346">
        <v>0.0008</v>
      </c>
      <c r="E32" s="392">
        <v>0.8</v>
      </c>
      <c r="F32" s="369">
        <v>320</v>
      </c>
      <c r="G32" s="354">
        <f t="shared" si="0"/>
        <v>0.256</v>
      </c>
    </row>
    <row r="33" spans="1:7" ht="15">
      <c r="A33" s="340"/>
      <c r="B33" s="342" t="s">
        <v>295</v>
      </c>
      <c r="C33" s="291"/>
      <c r="D33" s="346">
        <v>0.00106</v>
      </c>
      <c r="E33" s="392">
        <v>0.8</v>
      </c>
      <c r="F33" s="369"/>
      <c r="G33" s="354">
        <f t="shared" si="0"/>
        <v>0</v>
      </c>
    </row>
    <row r="34" spans="1:7" ht="15">
      <c r="A34" s="340"/>
      <c r="B34" s="342"/>
      <c r="C34" s="291"/>
      <c r="D34" s="346"/>
      <c r="E34" s="392"/>
      <c r="F34" s="369"/>
      <c r="G34" s="354">
        <f t="shared" si="0"/>
        <v>0</v>
      </c>
    </row>
    <row r="35" spans="1:7" ht="15">
      <c r="A35" s="340"/>
      <c r="B35" s="343" t="s">
        <v>201</v>
      </c>
      <c r="C35" s="347" t="s">
        <v>353</v>
      </c>
      <c r="D35" s="346"/>
      <c r="E35" s="392"/>
      <c r="F35" s="369"/>
      <c r="G35" s="354">
        <f t="shared" si="0"/>
        <v>0</v>
      </c>
    </row>
    <row r="36" spans="1:7" ht="15">
      <c r="A36" s="340"/>
      <c r="B36" s="342" t="s">
        <v>202</v>
      </c>
      <c r="C36" s="291"/>
      <c r="D36" s="346">
        <v>0.063</v>
      </c>
      <c r="E36" s="392">
        <v>50</v>
      </c>
      <c r="F36" s="369">
        <v>29</v>
      </c>
      <c r="G36" s="354">
        <f t="shared" si="0"/>
        <v>1.827</v>
      </c>
    </row>
    <row r="37" spans="1:7" ht="15">
      <c r="A37" s="340"/>
      <c r="B37" s="342" t="s">
        <v>92</v>
      </c>
      <c r="C37" s="291"/>
      <c r="D37" s="346">
        <v>0.04</v>
      </c>
      <c r="E37" s="392">
        <v>30</v>
      </c>
      <c r="F37" s="369">
        <v>27</v>
      </c>
      <c r="G37" s="354">
        <f t="shared" si="0"/>
        <v>1.08</v>
      </c>
    </row>
    <row r="38" spans="1:7" ht="15">
      <c r="A38" s="340"/>
      <c r="B38" s="342" t="s">
        <v>26</v>
      </c>
      <c r="C38" s="291"/>
      <c r="D38" s="346">
        <v>0.016</v>
      </c>
      <c r="E38" s="392">
        <v>13</v>
      </c>
      <c r="F38" s="369">
        <v>37</v>
      </c>
      <c r="G38" s="354">
        <f t="shared" si="0"/>
        <v>0.592</v>
      </c>
    </row>
    <row r="39" spans="1:7" ht="15">
      <c r="A39" s="340"/>
      <c r="B39" s="342" t="s">
        <v>90</v>
      </c>
      <c r="C39" s="291"/>
      <c r="D39" s="346">
        <v>0.012</v>
      </c>
      <c r="E39" s="392">
        <v>10</v>
      </c>
      <c r="F39" s="369">
        <v>30</v>
      </c>
      <c r="G39" s="354">
        <f t="shared" si="0"/>
        <v>0.36</v>
      </c>
    </row>
    <row r="40" spans="1:7" ht="15">
      <c r="A40" s="340"/>
      <c r="B40" s="342" t="s">
        <v>14</v>
      </c>
      <c r="C40" s="291"/>
      <c r="D40" s="346">
        <v>0.005</v>
      </c>
      <c r="E40" s="392">
        <v>5</v>
      </c>
      <c r="F40" s="369">
        <v>600</v>
      </c>
      <c r="G40" s="354">
        <f t="shared" si="0"/>
        <v>3</v>
      </c>
    </row>
    <row r="41" spans="1:7" ht="15">
      <c r="A41" s="340"/>
      <c r="B41" s="342" t="s">
        <v>53</v>
      </c>
      <c r="C41" s="291"/>
      <c r="D41" s="346">
        <v>0</v>
      </c>
      <c r="E41" s="392">
        <v>0</v>
      </c>
      <c r="F41" s="369"/>
      <c r="G41" s="354">
        <f t="shared" si="0"/>
        <v>0</v>
      </c>
    </row>
    <row r="42" spans="1:7" ht="15">
      <c r="A42" s="340"/>
      <c r="B42" s="342" t="s">
        <v>15</v>
      </c>
      <c r="C42" s="291"/>
      <c r="D42" s="346">
        <v>0.0005</v>
      </c>
      <c r="E42" s="392">
        <v>0.5</v>
      </c>
      <c r="F42" s="369">
        <v>19</v>
      </c>
      <c r="G42" s="354">
        <f t="shared" si="0"/>
        <v>0.0095</v>
      </c>
    </row>
    <row r="43" spans="1:7" ht="15">
      <c r="A43" s="340"/>
      <c r="B43" s="342" t="s">
        <v>54</v>
      </c>
      <c r="C43" s="291"/>
      <c r="D43" s="346">
        <v>0.00125</v>
      </c>
      <c r="E43" s="392">
        <v>1.25</v>
      </c>
      <c r="F43" s="369">
        <v>140</v>
      </c>
      <c r="G43" s="354">
        <f t="shared" si="0"/>
        <v>0.17500000000000002</v>
      </c>
    </row>
    <row r="44" spans="1:7" ht="15">
      <c r="A44" s="340"/>
      <c r="B44" s="342" t="s">
        <v>53</v>
      </c>
      <c r="C44" s="291"/>
      <c r="D44" s="346">
        <v>0.005</v>
      </c>
      <c r="E44" s="392">
        <v>5</v>
      </c>
      <c r="F44" s="369">
        <v>212.5</v>
      </c>
      <c r="G44" s="354">
        <f t="shared" si="0"/>
        <v>1.0625</v>
      </c>
    </row>
    <row r="45" spans="1:7" ht="15">
      <c r="A45" s="340" t="s">
        <v>267</v>
      </c>
      <c r="B45" s="343" t="s">
        <v>198</v>
      </c>
      <c r="C45" s="347" t="s">
        <v>123</v>
      </c>
      <c r="D45" s="346"/>
      <c r="E45" s="392"/>
      <c r="F45" s="369"/>
      <c r="G45" s="354">
        <f t="shared" si="0"/>
        <v>0</v>
      </c>
    </row>
    <row r="46" spans="1:7" ht="15">
      <c r="A46" s="340"/>
      <c r="B46" s="342" t="s">
        <v>174</v>
      </c>
      <c r="C46" s="291"/>
      <c r="D46" s="346">
        <v>0.0813</v>
      </c>
      <c r="E46" s="392">
        <v>74</v>
      </c>
      <c r="F46" s="369">
        <v>460</v>
      </c>
      <c r="G46" s="354">
        <f t="shared" si="0"/>
        <v>37.397999999999996</v>
      </c>
    </row>
    <row r="47" spans="1:7" ht="15">
      <c r="A47" s="340"/>
      <c r="B47" s="342" t="s">
        <v>69</v>
      </c>
      <c r="C47" s="291"/>
      <c r="D47" s="346">
        <v>0.018</v>
      </c>
      <c r="E47" s="392">
        <v>18</v>
      </c>
      <c r="F47" s="369">
        <v>44.82</v>
      </c>
      <c r="G47" s="354">
        <f t="shared" si="0"/>
        <v>0.8067599999999999</v>
      </c>
    </row>
    <row r="48" spans="1:7" ht="15">
      <c r="A48" s="340"/>
      <c r="B48" s="342" t="s">
        <v>117</v>
      </c>
      <c r="C48" s="291"/>
      <c r="D48" s="346">
        <v>0.0184</v>
      </c>
      <c r="E48" s="392">
        <v>18.4</v>
      </c>
      <c r="F48" s="369">
        <v>53</v>
      </c>
      <c r="G48" s="354">
        <f t="shared" si="0"/>
        <v>0.9752</v>
      </c>
    </row>
    <row r="49" spans="1:7" ht="15">
      <c r="A49" s="340"/>
      <c r="B49" s="342" t="s">
        <v>111</v>
      </c>
      <c r="C49" s="291"/>
      <c r="D49" s="346">
        <v>0.01</v>
      </c>
      <c r="E49" s="392">
        <v>10</v>
      </c>
      <c r="F49" s="369">
        <v>98</v>
      </c>
      <c r="G49" s="354">
        <f t="shared" si="0"/>
        <v>0.98</v>
      </c>
    </row>
    <row r="50" spans="1:7" ht="15">
      <c r="A50" s="340"/>
      <c r="B50" s="342"/>
      <c r="C50" s="291"/>
      <c r="D50" s="346"/>
      <c r="E50" s="392">
        <f>SUM(E49*1.56)</f>
        <v>15.600000000000001</v>
      </c>
      <c r="F50" s="369"/>
      <c r="G50" s="354">
        <f t="shared" si="0"/>
        <v>0</v>
      </c>
    </row>
    <row r="51" spans="1:7" ht="15">
      <c r="A51" s="340"/>
      <c r="B51" s="342" t="s">
        <v>95</v>
      </c>
      <c r="C51" s="291"/>
      <c r="D51" s="346">
        <v>0.006</v>
      </c>
      <c r="E51" s="392">
        <v>5</v>
      </c>
      <c r="F51" s="369">
        <v>30</v>
      </c>
      <c r="G51" s="354">
        <f t="shared" si="0"/>
        <v>0.18</v>
      </c>
    </row>
    <row r="52" spans="1:7" ht="15">
      <c r="A52" s="340"/>
      <c r="B52" s="342" t="s">
        <v>52</v>
      </c>
      <c r="C52" s="291"/>
      <c r="D52" s="346">
        <v>0.005</v>
      </c>
      <c r="E52" s="392">
        <v>5</v>
      </c>
      <c r="F52" s="369">
        <v>600</v>
      </c>
      <c r="G52" s="354">
        <f t="shared" si="0"/>
        <v>3</v>
      </c>
    </row>
    <row r="53" spans="1:7" ht="15">
      <c r="A53" s="340"/>
      <c r="B53" s="342" t="s">
        <v>40</v>
      </c>
      <c r="C53" s="291"/>
      <c r="D53" s="346">
        <v>0.0006</v>
      </c>
      <c r="E53" s="392">
        <v>0.6</v>
      </c>
      <c r="F53" s="369">
        <v>19</v>
      </c>
      <c r="G53" s="354">
        <f t="shared" si="0"/>
        <v>0.011399999999999999</v>
      </c>
    </row>
    <row r="54" spans="1:7" ht="15">
      <c r="A54" s="340"/>
      <c r="B54" s="343"/>
      <c r="C54" s="347"/>
      <c r="D54" s="346"/>
      <c r="E54" s="392"/>
      <c r="F54" s="369"/>
      <c r="G54" s="354">
        <f t="shared" si="0"/>
        <v>0</v>
      </c>
    </row>
    <row r="55" spans="1:7" ht="15">
      <c r="A55" s="350" t="s">
        <v>265</v>
      </c>
      <c r="B55" s="343" t="s">
        <v>199</v>
      </c>
      <c r="C55" s="347" t="s">
        <v>349</v>
      </c>
      <c r="D55" s="346"/>
      <c r="E55" s="392"/>
      <c r="F55" s="369"/>
      <c r="G55" s="354">
        <f t="shared" si="0"/>
        <v>0</v>
      </c>
    </row>
    <row r="56" spans="1:7" ht="15">
      <c r="A56" s="340"/>
      <c r="B56" s="342" t="s">
        <v>129</v>
      </c>
      <c r="C56" s="291"/>
      <c r="D56" s="346">
        <v>0.0612</v>
      </c>
      <c r="E56" s="392">
        <v>61.2</v>
      </c>
      <c r="F56" s="369">
        <v>58</v>
      </c>
      <c r="G56" s="354">
        <f t="shared" si="0"/>
        <v>3.5496</v>
      </c>
    </row>
    <row r="57" spans="1:7" ht="15">
      <c r="A57" s="340"/>
      <c r="B57" s="342" t="s">
        <v>20</v>
      </c>
      <c r="C57" s="291"/>
      <c r="D57" s="346">
        <v>0.0063</v>
      </c>
      <c r="E57" s="392">
        <v>6.3</v>
      </c>
      <c r="F57" s="369">
        <v>600</v>
      </c>
      <c r="G57" s="354">
        <f t="shared" si="0"/>
        <v>3.7800000000000002</v>
      </c>
    </row>
    <row r="58" spans="1:7" ht="15">
      <c r="A58" s="340"/>
      <c r="B58" s="342" t="s">
        <v>102</v>
      </c>
      <c r="C58" s="291"/>
      <c r="D58" s="346">
        <v>0.0015</v>
      </c>
      <c r="E58" s="392">
        <v>1.5</v>
      </c>
      <c r="F58" s="369">
        <v>19</v>
      </c>
      <c r="G58" s="354">
        <f t="shared" si="0"/>
        <v>0.0285</v>
      </c>
    </row>
    <row r="59" spans="1:7" ht="15">
      <c r="A59" s="340"/>
      <c r="B59" s="342"/>
      <c r="C59" s="291"/>
      <c r="D59" s="346"/>
      <c r="E59" s="392"/>
      <c r="F59" s="369"/>
      <c r="G59" s="354">
        <f t="shared" si="0"/>
        <v>0</v>
      </c>
    </row>
    <row r="60" spans="1:7" ht="15">
      <c r="A60" s="340"/>
      <c r="B60" s="343" t="s">
        <v>138</v>
      </c>
      <c r="C60" s="347" t="s">
        <v>121</v>
      </c>
      <c r="D60" s="346"/>
      <c r="E60" s="392"/>
      <c r="F60" s="369"/>
      <c r="G60" s="354">
        <f t="shared" si="0"/>
        <v>0</v>
      </c>
    </row>
    <row r="61" spans="1:7" ht="15">
      <c r="A61" s="340"/>
      <c r="B61" s="342" t="s">
        <v>99</v>
      </c>
      <c r="C61" s="347"/>
      <c r="D61" s="346">
        <v>0.0135</v>
      </c>
      <c r="E61" s="392">
        <v>2</v>
      </c>
      <c r="F61" s="369">
        <v>415.9</v>
      </c>
      <c r="G61" s="354">
        <f t="shared" si="0"/>
        <v>5.614649999999999</v>
      </c>
    </row>
    <row r="62" spans="1:7" ht="15">
      <c r="A62" s="340"/>
      <c r="B62" s="342" t="s">
        <v>100</v>
      </c>
      <c r="C62" s="347"/>
      <c r="D62" s="346">
        <v>0.2</v>
      </c>
      <c r="E62" s="392">
        <v>200</v>
      </c>
      <c r="F62" s="369">
        <v>53</v>
      </c>
      <c r="G62" s="354">
        <f t="shared" si="0"/>
        <v>10.600000000000001</v>
      </c>
    </row>
    <row r="63" spans="1:7" ht="15">
      <c r="A63" s="340"/>
      <c r="B63" s="342" t="s">
        <v>27</v>
      </c>
      <c r="C63" s="291"/>
      <c r="D63" s="346">
        <v>0.008</v>
      </c>
      <c r="E63" s="392">
        <v>8</v>
      </c>
      <c r="F63" s="369"/>
      <c r="G63" s="354">
        <f t="shared" si="0"/>
        <v>0</v>
      </c>
    </row>
    <row r="64" spans="1:7" ht="15">
      <c r="A64" s="340"/>
      <c r="B64" s="342"/>
      <c r="C64" s="291"/>
      <c r="D64" s="346"/>
      <c r="E64" s="392"/>
      <c r="F64" s="369"/>
      <c r="G64" s="354">
        <f t="shared" si="0"/>
        <v>0</v>
      </c>
    </row>
    <row r="65" spans="1:7" ht="15">
      <c r="A65" s="340"/>
      <c r="B65" s="343" t="s">
        <v>41</v>
      </c>
      <c r="C65" s="347" t="s">
        <v>392</v>
      </c>
      <c r="D65" s="346">
        <v>0.055</v>
      </c>
      <c r="E65" s="392">
        <v>55</v>
      </c>
      <c r="F65" s="369">
        <v>44.82</v>
      </c>
      <c r="G65" s="354">
        <f t="shared" si="0"/>
        <v>2.4651</v>
      </c>
    </row>
    <row r="66" spans="1:7" ht="15">
      <c r="A66" s="340"/>
      <c r="B66" s="343" t="s">
        <v>43</v>
      </c>
      <c r="C66" s="347" t="s">
        <v>390</v>
      </c>
      <c r="D66" s="346">
        <v>0.036</v>
      </c>
      <c r="E66" s="392">
        <v>36</v>
      </c>
      <c r="F66" s="369">
        <v>52.99</v>
      </c>
      <c r="G66" s="354">
        <f t="shared" si="0"/>
        <v>1.90764</v>
      </c>
    </row>
    <row r="67" spans="1:7" ht="15">
      <c r="A67" s="340"/>
      <c r="B67" s="342"/>
      <c r="C67" s="291"/>
      <c r="D67" s="346"/>
      <c r="E67" s="392"/>
      <c r="F67" s="369"/>
      <c r="G67" s="396">
        <f>SUM(G24:G66)</f>
        <v>83.74717400000002</v>
      </c>
    </row>
    <row r="68" spans="1:7" ht="15">
      <c r="A68" s="340"/>
      <c r="B68" s="344" t="s">
        <v>206</v>
      </c>
      <c r="C68" s="291"/>
      <c r="D68" s="346"/>
      <c r="E68" s="392"/>
      <c r="F68" s="369"/>
      <c r="G68" s="354">
        <f t="shared" si="0"/>
        <v>0</v>
      </c>
    </row>
    <row r="69" spans="1:7" ht="15">
      <c r="A69" s="340"/>
      <c r="B69" s="342"/>
      <c r="C69" s="291"/>
      <c r="D69" s="346"/>
      <c r="E69" s="392"/>
      <c r="F69" s="369"/>
      <c r="G69" s="354">
        <f t="shared" si="0"/>
        <v>0</v>
      </c>
    </row>
    <row r="70" spans="1:7" ht="15">
      <c r="A70" s="340"/>
      <c r="B70" s="343" t="s">
        <v>207</v>
      </c>
      <c r="C70" s="291">
        <v>200</v>
      </c>
      <c r="D70" s="346"/>
      <c r="E70" s="392"/>
      <c r="F70" s="369"/>
      <c r="G70" s="354">
        <f aca="true" t="shared" si="1" ref="G70:G80">SUM(D70*F70)</f>
        <v>0</v>
      </c>
    </row>
    <row r="71" spans="1:7" ht="15">
      <c r="A71" s="340"/>
      <c r="B71" s="343" t="s">
        <v>208</v>
      </c>
      <c r="C71" s="291"/>
      <c r="D71" s="346">
        <v>0.2</v>
      </c>
      <c r="E71" s="392">
        <v>200</v>
      </c>
      <c r="F71" s="369">
        <v>125</v>
      </c>
      <c r="G71" s="354">
        <f t="shared" si="1"/>
        <v>25</v>
      </c>
    </row>
    <row r="72" spans="1:7" ht="15">
      <c r="A72" s="340"/>
      <c r="B72" s="343"/>
      <c r="C72" s="291"/>
      <c r="D72" s="346"/>
      <c r="E72" s="392"/>
      <c r="F72" s="369"/>
      <c r="G72" s="354">
        <f t="shared" si="1"/>
        <v>0</v>
      </c>
    </row>
    <row r="73" spans="1:7" ht="15">
      <c r="A73" s="340"/>
      <c r="B73" s="343" t="s">
        <v>209</v>
      </c>
      <c r="C73" s="291">
        <v>50</v>
      </c>
      <c r="D73" s="346">
        <v>1</v>
      </c>
      <c r="E73" s="392">
        <v>50</v>
      </c>
      <c r="F73" s="369">
        <v>5</v>
      </c>
      <c r="G73" s="354">
        <f t="shared" si="1"/>
        <v>5</v>
      </c>
    </row>
    <row r="74" spans="1:7" ht="15">
      <c r="A74" s="340"/>
      <c r="B74" s="343"/>
      <c r="C74" s="291"/>
      <c r="D74" s="346"/>
      <c r="E74" s="392"/>
      <c r="F74" s="369"/>
      <c r="G74" s="354">
        <f t="shared" si="1"/>
        <v>0</v>
      </c>
    </row>
    <row r="75" spans="1:7" ht="15">
      <c r="A75" s="340"/>
      <c r="B75" s="342"/>
      <c r="C75" s="291"/>
      <c r="D75" s="346"/>
      <c r="E75" s="392"/>
      <c r="F75" s="369"/>
      <c r="G75" s="354">
        <f t="shared" si="1"/>
        <v>0</v>
      </c>
    </row>
    <row r="76" spans="1:7" ht="15">
      <c r="A76" s="340"/>
      <c r="B76" s="342" t="s">
        <v>345</v>
      </c>
      <c r="C76" s="291" t="s">
        <v>114</v>
      </c>
      <c r="D76" s="346"/>
      <c r="E76" s="392"/>
      <c r="F76" s="369"/>
      <c r="G76" s="354">
        <f t="shared" si="1"/>
        <v>0</v>
      </c>
    </row>
    <row r="77" spans="1:7" ht="15">
      <c r="A77" s="340"/>
      <c r="B77" s="342" t="s">
        <v>346</v>
      </c>
      <c r="C77" s="291"/>
      <c r="D77" s="346">
        <v>0.024</v>
      </c>
      <c r="E77" s="392">
        <v>24</v>
      </c>
      <c r="F77" s="369">
        <v>58</v>
      </c>
      <c r="G77" s="354">
        <f t="shared" si="1"/>
        <v>1.3920000000000001</v>
      </c>
    </row>
    <row r="78" spans="1:7" ht="15">
      <c r="A78" s="340"/>
      <c r="B78" s="342" t="s">
        <v>347</v>
      </c>
      <c r="C78" s="291"/>
      <c r="D78" s="346">
        <v>0.1304</v>
      </c>
      <c r="E78" s="392">
        <v>106</v>
      </c>
      <c r="F78" s="369">
        <v>100</v>
      </c>
      <c r="G78" s="354">
        <f t="shared" si="1"/>
        <v>13.04</v>
      </c>
    </row>
    <row r="79" spans="1:7" ht="15">
      <c r="A79" s="340"/>
      <c r="B79" s="342" t="s">
        <v>27</v>
      </c>
      <c r="C79" s="291"/>
      <c r="D79" s="346">
        <v>0.005</v>
      </c>
      <c r="E79" s="392">
        <v>5</v>
      </c>
      <c r="F79" s="369">
        <v>76</v>
      </c>
      <c r="G79" s="354">
        <f t="shared" si="1"/>
        <v>0.38</v>
      </c>
    </row>
    <row r="80" spans="1:7" ht="15">
      <c r="A80" s="340"/>
      <c r="B80" s="342" t="s">
        <v>14</v>
      </c>
      <c r="C80" s="291"/>
      <c r="D80" s="346">
        <v>0.004</v>
      </c>
      <c r="E80" s="392">
        <v>4</v>
      </c>
      <c r="F80" s="369">
        <v>600</v>
      </c>
      <c r="G80" s="354">
        <f t="shared" si="1"/>
        <v>2.4</v>
      </c>
    </row>
    <row r="81" spans="1:7" ht="15">
      <c r="A81" s="340"/>
      <c r="B81" s="342"/>
      <c r="C81" s="291"/>
      <c r="D81" s="346"/>
      <c r="E81" s="392"/>
      <c r="F81" s="369"/>
      <c r="G81" s="393">
        <f>SUM(G71:G80)</f>
        <v>47.212</v>
      </c>
    </row>
  </sheetData>
  <sheetProtection/>
  <printOptions/>
  <pageMargins left="0.7" right="0.7" top="0.75" bottom="0.75" header="0.3" footer="0.3"/>
  <pageSetup horizontalDpi="600" verticalDpi="600" orientation="portrait" paperSize="9" scale="75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35"/>
  <sheetViews>
    <sheetView zoomScale="82" zoomScaleNormal="82" zoomScaleSheetLayoutView="100" zoomScalePageLayoutView="0" workbookViewId="0" topLeftCell="A1">
      <selection activeCell="S13" sqref="S13"/>
    </sheetView>
  </sheetViews>
  <sheetFormatPr defaultColWidth="9.140625" defaultRowHeight="15"/>
  <cols>
    <col min="1" max="1" width="9.28125" style="207" bestFit="1" customWidth="1"/>
    <col min="2" max="2" width="31.7109375" style="207" customWidth="1"/>
    <col min="3" max="6" width="9.421875" style="207" bestFit="1" customWidth="1"/>
    <col min="7" max="7" width="11.421875" style="207" customWidth="1"/>
    <col min="8" max="11" width="9.421875" style="207" bestFit="1" customWidth="1"/>
    <col min="12" max="12" width="9.28125" style="207" bestFit="1" customWidth="1"/>
    <col min="13" max="13" width="10.00390625" style="207" customWidth="1"/>
    <col min="14" max="14" width="10.8515625" style="207" customWidth="1"/>
    <col min="15" max="15" width="20.57421875" style="207" customWidth="1"/>
    <col min="16" max="16" width="13.8515625" style="207" customWidth="1"/>
    <col min="17" max="16384" width="9.140625" style="207" customWidth="1"/>
  </cols>
  <sheetData>
    <row r="1" spans="3:13" ht="21"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</row>
    <row r="2" spans="1:16" ht="20.25">
      <c r="A2" s="145"/>
      <c r="B2" s="453" t="s">
        <v>359</v>
      </c>
      <c r="C2" s="453"/>
      <c r="D2" s="453"/>
      <c r="E2" s="453"/>
      <c r="F2" s="453"/>
      <c r="G2" s="453"/>
      <c r="H2" s="453"/>
      <c r="I2" s="453"/>
      <c r="J2" s="453"/>
      <c r="K2" s="453"/>
      <c r="L2" s="453"/>
      <c r="M2" s="453"/>
      <c r="N2" s="453"/>
      <c r="O2" s="453"/>
      <c r="P2" s="145"/>
    </row>
    <row r="3" spans="1:16" ht="18.75">
      <c r="A3" s="146"/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</row>
    <row r="4" spans="1:16" ht="18.75">
      <c r="A4" s="147" t="s">
        <v>64</v>
      </c>
      <c r="B4" s="147" t="s">
        <v>65</v>
      </c>
      <c r="C4" s="147">
        <v>1</v>
      </c>
      <c r="D4" s="147">
        <v>2</v>
      </c>
      <c r="E4" s="147">
        <v>3</v>
      </c>
      <c r="F4" s="147">
        <v>4</v>
      </c>
      <c r="G4" s="147">
        <v>5</v>
      </c>
      <c r="H4" s="147">
        <v>6</v>
      </c>
      <c r="I4" s="147">
        <v>7</v>
      </c>
      <c r="J4" s="147">
        <v>8</v>
      </c>
      <c r="K4" s="147">
        <v>9</v>
      </c>
      <c r="L4" s="147">
        <v>10</v>
      </c>
      <c r="M4" s="147" t="s">
        <v>66</v>
      </c>
      <c r="N4" s="147" t="s">
        <v>67</v>
      </c>
      <c r="O4" s="147" t="s">
        <v>124</v>
      </c>
      <c r="P4" s="147" t="s">
        <v>68</v>
      </c>
    </row>
    <row r="5" spans="1:16" ht="18.75">
      <c r="A5" s="148">
        <v>1</v>
      </c>
      <c r="B5" s="149" t="s">
        <v>276</v>
      </c>
      <c r="C5" s="150">
        <f>'1 день'!E24</f>
        <v>0</v>
      </c>
      <c r="D5" s="150">
        <f>'2 день'!E22</f>
        <v>30</v>
      </c>
      <c r="E5" s="150">
        <f>'3 день'!E36</f>
        <v>30</v>
      </c>
      <c r="F5" s="150">
        <f>'4 день'!E42</f>
        <v>0</v>
      </c>
      <c r="G5" s="150">
        <f>'5 день'!E37</f>
        <v>30</v>
      </c>
      <c r="H5" s="150">
        <f>'6 день'!E19</f>
        <v>30</v>
      </c>
      <c r="I5" s="150">
        <f>'7 день'!E32</f>
        <v>30</v>
      </c>
      <c r="J5" s="150">
        <f>'8 день'!E30</f>
        <v>30</v>
      </c>
      <c r="K5" s="150">
        <f>'9 день'!E18</f>
        <v>30</v>
      </c>
      <c r="L5" s="150">
        <f>'10 день '!E20</f>
        <v>30</v>
      </c>
      <c r="M5" s="150">
        <f>SUM(C5:L5)</f>
        <v>240</v>
      </c>
      <c r="N5" s="150">
        <f>SUM(M5/10)</f>
        <v>24</v>
      </c>
      <c r="O5" s="221">
        <v>120</v>
      </c>
      <c r="P5" s="222">
        <f>SUM(N5*100/O5)</f>
        <v>20</v>
      </c>
    </row>
    <row r="6" spans="1:16" ht="18.75">
      <c r="A6" s="148">
        <v>2</v>
      </c>
      <c r="B6" s="149" t="s">
        <v>69</v>
      </c>
      <c r="C6" s="150">
        <f>'1 день'!E10</f>
        <v>8.58</v>
      </c>
      <c r="D6" s="150">
        <f>'2 день'!E21</f>
        <v>40</v>
      </c>
      <c r="E6" s="150">
        <f>'3 день'!E12+'3 день'!E16+'3 день'!E37</f>
        <v>63.6</v>
      </c>
      <c r="F6" s="150">
        <f>'4 день'!E41</f>
        <v>40</v>
      </c>
      <c r="G6" s="150">
        <f>'5 день'!E9+'5 день'!E13+'5 день'!E36</f>
        <v>80.32</v>
      </c>
      <c r="H6" s="150">
        <f>'6 день'!E18</f>
        <v>40</v>
      </c>
      <c r="I6" s="150">
        <f>'7 день'!E31</f>
        <v>40</v>
      </c>
      <c r="J6" s="150">
        <f>'8 день'!E29</f>
        <v>20</v>
      </c>
      <c r="K6" s="150">
        <f>'9 день'!E17</f>
        <v>50</v>
      </c>
      <c r="L6" s="150">
        <f>'10 день '!E18</f>
        <v>40</v>
      </c>
      <c r="M6" s="339">
        <f aca="true" t="shared" si="0" ref="M6:M34">SUM(C6:L6)</f>
        <v>422.5</v>
      </c>
      <c r="N6" s="339">
        <f aca="true" t="shared" si="1" ref="N6:N34">SUM(M6/10)</f>
        <v>42.25</v>
      </c>
      <c r="O6" s="221">
        <v>200</v>
      </c>
      <c r="P6" s="222">
        <f aca="true" t="shared" si="2" ref="P6:P31">SUM(N6*100/O6)</f>
        <v>21.125</v>
      </c>
    </row>
    <row r="7" spans="1:16" ht="18.75">
      <c r="A7" s="148">
        <v>3</v>
      </c>
      <c r="B7" s="149" t="s">
        <v>70</v>
      </c>
      <c r="C7" s="150">
        <f>'1 день'!E6</f>
        <v>10.3</v>
      </c>
      <c r="D7" s="150"/>
      <c r="E7" s="150"/>
      <c r="F7" s="150">
        <f>'4 день'!E16+'4 день'!E32</f>
        <v>4.6</v>
      </c>
      <c r="G7" s="150">
        <f>'5 день'!E25</f>
        <v>2.4</v>
      </c>
      <c r="H7" s="150"/>
      <c r="I7" s="150">
        <f>'7 день'!E12+'7 день'!E17</f>
        <v>6.65</v>
      </c>
      <c r="J7" s="150">
        <f>'8 день'!E16</f>
        <v>0.15</v>
      </c>
      <c r="K7" s="150"/>
      <c r="L7" s="150">
        <f>'10 день '!E10</f>
        <v>2</v>
      </c>
      <c r="M7" s="339">
        <f t="shared" si="0"/>
        <v>26.1</v>
      </c>
      <c r="N7" s="339">
        <f t="shared" si="1"/>
        <v>2.6100000000000003</v>
      </c>
      <c r="O7" s="221">
        <v>20</v>
      </c>
      <c r="P7" s="222">
        <f t="shared" si="2"/>
        <v>13.050000000000002</v>
      </c>
    </row>
    <row r="8" spans="1:16" ht="18.75">
      <c r="A8" s="148">
        <v>4</v>
      </c>
      <c r="B8" s="149" t="s">
        <v>71</v>
      </c>
      <c r="C8" s="150"/>
      <c r="D8" s="150">
        <f>'2 день'!E11</f>
        <v>52.5</v>
      </c>
      <c r="E8" s="150">
        <f>'3 день'!E28</f>
        <v>45</v>
      </c>
      <c r="F8" s="150"/>
      <c r="G8" s="150"/>
      <c r="H8" s="150"/>
      <c r="I8" s="150">
        <f>'7 день'!E9</f>
        <v>6.6</v>
      </c>
      <c r="J8" s="150"/>
      <c r="K8" s="150">
        <f>'9 день'!E8</f>
        <v>18</v>
      </c>
      <c r="L8" s="150"/>
      <c r="M8" s="339">
        <f t="shared" si="0"/>
        <v>122.1</v>
      </c>
      <c r="N8" s="339">
        <f t="shared" si="1"/>
        <v>12.209999999999999</v>
      </c>
      <c r="O8" s="221">
        <v>50</v>
      </c>
      <c r="P8" s="222">
        <f t="shared" si="2"/>
        <v>24.42</v>
      </c>
    </row>
    <row r="9" spans="1:16" ht="18.75">
      <c r="A9" s="148">
        <v>5</v>
      </c>
      <c r="B9" s="149" t="s">
        <v>72</v>
      </c>
      <c r="C9" s="150"/>
      <c r="D9" s="150"/>
      <c r="E9" s="150"/>
      <c r="F9" s="150">
        <f>'4 день'!E21</f>
        <v>47.6</v>
      </c>
      <c r="G9" s="150"/>
      <c r="H9" s="150"/>
      <c r="I9" s="150"/>
      <c r="J9" s="150"/>
      <c r="K9" s="150"/>
      <c r="L9" s="150"/>
      <c r="M9" s="339">
        <f t="shared" si="0"/>
        <v>47.6</v>
      </c>
      <c r="N9" s="339">
        <f t="shared" si="1"/>
        <v>4.76</v>
      </c>
      <c r="O9" s="221">
        <v>20</v>
      </c>
      <c r="P9" s="222">
        <f t="shared" si="2"/>
        <v>23.8</v>
      </c>
    </row>
    <row r="10" spans="1:16" ht="18.75">
      <c r="A10" s="148">
        <v>6</v>
      </c>
      <c r="B10" s="149" t="s">
        <v>73</v>
      </c>
      <c r="C10" s="150"/>
      <c r="D10" s="150"/>
      <c r="E10" s="150"/>
      <c r="F10" s="150"/>
      <c r="G10" s="150">
        <f>'5 день'!E18</f>
        <v>67.68</v>
      </c>
      <c r="H10" s="150"/>
      <c r="I10" s="150">
        <f>'7 день'!E24</f>
        <v>154</v>
      </c>
      <c r="J10" s="150">
        <f>'8 день'!E19</f>
        <v>180</v>
      </c>
      <c r="K10" s="150"/>
      <c r="L10" s="150">
        <f>'10 день '!E7</f>
        <v>96</v>
      </c>
      <c r="M10" s="339">
        <f t="shared" si="0"/>
        <v>497.68</v>
      </c>
      <c r="N10" s="339">
        <f t="shared" si="1"/>
        <v>49.768</v>
      </c>
      <c r="O10" s="221">
        <v>187</v>
      </c>
      <c r="P10" s="222">
        <f t="shared" si="2"/>
        <v>26.613903743315507</v>
      </c>
    </row>
    <row r="11" spans="1:16" ht="18.75">
      <c r="A11" s="148">
        <v>7</v>
      </c>
      <c r="B11" s="149" t="s">
        <v>74</v>
      </c>
      <c r="C11" s="150"/>
      <c r="D11" s="150">
        <f>'2 день'!E8+'2 день'!E9+'2 день'!E10</f>
        <v>27</v>
      </c>
      <c r="E11" s="150">
        <f>'3 день'!E5+'3 день'!E6+'3 день'!E13+'3 день'!E22+'3 день'!E23+'3 день'!E25</f>
        <v>98</v>
      </c>
      <c r="F11" s="150">
        <f>'4 день'!E5+'4 день'!E6+'4 день'!E14+'4 день'!E26+'4 день'!E28+'4 день'!E29+'4 день'!E30</f>
        <v>175.5</v>
      </c>
      <c r="G11" s="150">
        <f>'5 день'!E5+'5 день'!E11+'5 день'!E19+'5 день'!E20+'5 день'!E21+'5 день'!E26+'5 день'!E27+'5 день'!E28</f>
        <v>213.12000000000003</v>
      </c>
      <c r="H11" s="150">
        <f>'6 день'!E10</f>
        <v>38.7</v>
      </c>
      <c r="I11" s="150">
        <f>'7 день'!E5+'7 день'!E10+'7 день'!E18+'7 день'!E19+'7 день'!E21</f>
        <v>130.3</v>
      </c>
      <c r="J11" s="150">
        <f>'8 день'!E5+'8 день'!E8+'8 день'!E12+'8 день'!E13+'8 день'!E14</f>
        <v>128.2</v>
      </c>
      <c r="K11" s="150"/>
      <c r="L11" s="150">
        <f>'10 день '!E8+'10 день '!E9+'10 день '!E11</f>
        <v>26.8</v>
      </c>
      <c r="M11" s="339">
        <f t="shared" si="0"/>
        <v>837.6200000000001</v>
      </c>
      <c r="N11" s="339">
        <f t="shared" si="1"/>
        <v>83.76200000000001</v>
      </c>
      <c r="O11" s="221">
        <v>320</v>
      </c>
      <c r="P11" s="222">
        <f t="shared" si="2"/>
        <v>26.175625000000004</v>
      </c>
    </row>
    <row r="12" spans="1:16" ht="18.75">
      <c r="A12" s="148">
        <v>8</v>
      </c>
      <c r="B12" s="149" t="s">
        <v>75</v>
      </c>
      <c r="C12" s="150">
        <f>'1 день'!E22</f>
        <v>110</v>
      </c>
      <c r="D12" s="150">
        <f>'2 день'!E19</f>
        <v>100</v>
      </c>
      <c r="E12" s="150"/>
      <c r="F12" s="150">
        <f>'4 день'!E36</f>
        <v>40</v>
      </c>
      <c r="G12" s="150"/>
      <c r="H12" s="150">
        <f>'6 день'!E16</f>
        <v>110</v>
      </c>
      <c r="I12" s="150"/>
      <c r="J12" s="150"/>
      <c r="K12" s="150">
        <f>'9 день'!E15</f>
        <v>7</v>
      </c>
      <c r="L12" s="150">
        <f>'10 день '!E22</f>
        <v>100</v>
      </c>
      <c r="M12" s="339">
        <f t="shared" si="0"/>
        <v>467</v>
      </c>
      <c r="N12" s="339">
        <f t="shared" si="1"/>
        <v>46.7</v>
      </c>
      <c r="O12" s="221">
        <v>185</v>
      </c>
      <c r="P12" s="222">
        <f t="shared" si="2"/>
        <v>25.243243243243242</v>
      </c>
    </row>
    <row r="13" spans="1:16" ht="18.75">
      <c r="A13" s="148">
        <v>9</v>
      </c>
      <c r="B13" s="149" t="s">
        <v>76</v>
      </c>
      <c r="C13" s="150"/>
      <c r="D13" s="150"/>
      <c r="E13" s="150"/>
      <c r="F13" s="150"/>
      <c r="G13" s="150">
        <f>'5 день'!E33</f>
        <v>25</v>
      </c>
      <c r="H13" s="150"/>
      <c r="I13" s="150"/>
      <c r="J13" s="150"/>
      <c r="K13" s="150"/>
      <c r="L13" s="150">
        <f>'10 день '!E14</f>
        <v>25</v>
      </c>
      <c r="M13" s="339">
        <f t="shared" si="0"/>
        <v>50</v>
      </c>
      <c r="N13" s="339">
        <f t="shared" si="1"/>
        <v>5</v>
      </c>
      <c r="O13" s="221">
        <v>20</v>
      </c>
      <c r="P13" s="222">
        <f t="shared" si="2"/>
        <v>25</v>
      </c>
    </row>
    <row r="14" spans="1:16" ht="18.75">
      <c r="A14" s="148">
        <v>10</v>
      </c>
      <c r="B14" s="249" t="s">
        <v>77</v>
      </c>
      <c r="C14" s="150"/>
      <c r="D14" s="150"/>
      <c r="E14" s="150">
        <f>'3 день'!E32</f>
        <v>200</v>
      </c>
      <c r="F14" s="150"/>
      <c r="G14" s="150"/>
      <c r="H14" s="150"/>
      <c r="I14" s="150">
        <f>'7 день'!E29</f>
        <v>200</v>
      </c>
      <c r="J14" s="150"/>
      <c r="K14" s="150"/>
      <c r="L14" s="150"/>
      <c r="M14" s="339">
        <f t="shared" si="0"/>
        <v>400</v>
      </c>
      <c r="N14" s="339">
        <f t="shared" si="1"/>
        <v>40</v>
      </c>
      <c r="O14" s="221">
        <v>200</v>
      </c>
      <c r="P14" s="222">
        <f t="shared" si="2"/>
        <v>20</v>
      </c>
    </row>
    <row r="15" spans="1:16" ht="18.75">
      <c r="A15" s="148">
        <v>11</v>
      </c>
      <c r="B15" s="149" t="s">
        <v>78</v>
      </c>
      <c r="C15" s="150"/>
      <c r="D15" s="150"/>
      <c r="E15" s="150">
        <f>'3 день'!E11</f>
        <v>74</v>
      </c>
      <c r="F15" s="150">
        <f>'4 день'!E13</f>
        <v>79</v>
      </c>
      <c r="G15" s="150"/>
      <c r="H15" s="150"/>
      <c r="I15" s="150"/>
      <c r="J15" s="150"/>
      <c r="K15" s="150"/>
      <c r="L15" s="150">
        <f>'10 день '!E5</f>
        <v>118.5</v>
      </c>
      <c r="M15" s="339">
        <f t="shared" si="0"/>
        <v>271.5</v>
      </c>
      <c r="N15" s="339">
        <f t="shared" si="1"/>
        <v>27.15</v>
      </c>
      <c r="O15" s="221">
        <v>78</v>
      </c>
      <c r="P15" s="222">
        <f t="shared" si="2"/>
        <v>34.80769230769231</v>
      </c>
    </row>
    <row r="16" spans="1:16" ht="18.75">
      <c r="A16" s="148">
        <v>12</v>
      </c>
      <c r="B16" s="149" t="s">
        <v>79</v>
      </c>
      <c r="C16" s="150"/>
      <c r="D16" s="150">
        <f>'2 день'!E6</f>
        <v>82.5</v>
      </c>
      <c r="E16" s="150"/>
      <c r="F16" s="150"/>
      <c r="G16" s="150"/>
      <c r="H16" s="150"/>
      <c r="I16" s="150">
        <f>'7 день'!E8</f>
        <v>50.6</v>
      </c>
      <c r="J16" s="150"/>
      <c r="K16" s="150"/>
      <c r="L16" s="150"/>
      <c r="M16" s="339">
        <f t="shared" si="0"/>
        <v>133.1</v>
      </c>
      <c r="N16" s="339">
        <f t="shared" si="1"/>
        <v>13.309999999999999</v>
      </c>
      <c r="O16" s="221">
        <v>53</v>
      </c>
      <c r="P16" s="222">
        <f t="shared" si="2"/>
        <v>25.113207547169807</v>
      </c>
    </row>
    <row r="17" spans="1:16" ht="18.75">
      <c r="A17" s="148">
        <v>13</v>
      </c>
      <c r="B17" s="149" t="s">
        <v>80</v>
      </c>
      <c r="C17" s="150"/>
      <c r="D17" s="150"/>
      <c r="E17" s="150"/>
      <c r="F17" s="150"/>
      <c r="G17" s="150">
        <f>'5 день'!E8</f>
        <v>95.04</v>
      </c>
      <c r="H17" s="150"/>
      <c r="I17" s="150"/>
      <c r="J17" s="150">
        <f>'8 день'!E11</f>
        <v>85.4</v>
      </c>
      <c r="K17" s="150"/>
      <c r="L17" s="150"/>
      <c r="M17" s="339">
        <f t="shared" si="0"/>
        <v>180.44</v>
      </c>
      <c r="N17" s="339">
        <f t="shared" si="1"/>
        <v>18.044</v>
      </c>
      <c r="O17" s="221">
        <v>77</v>
      </c>
      <c r="P17" s="222">
        <f t="shared" si="2"/>
        <v>23.433766233766235</v>
      </c>
    </row>
    <row r="18" spans="1:16" ht="18.75">
      <c r="A18" s="148">
        <v>14</v>
      </c>
      <c r="B18" s="149" t="s">
        <v>81</v>
      </c>
      <c r="C18" s="150"/>
      <c r="D18" s="150"/>
      <c r="E18" s="150"/>
      <c r="F18" s="150"/>
      <c r="G18" s="150"/>
      <c r="H18" s="150"/>
      <c r="I18" s="150"/>
      <c r="J18" s="150"/>
      <c r="K18" s="150"/>
      <c r="L18" s="150"/>
      <c r="M18" s="339">
        <f t="shared" si="0"/>
        <v>0</v>
      </c>
      <c r="N18" s="339">
        <f t="shared" si="1"/>
        <v>0</v>
      </c>
      <c r="O18" s="221">
        <v>40</v>
      </c>
      <c r="P18" s="222">
        <f t="shared" si="2"/>
        <v>0</v>
      </c>
    </row>
    <row r="19" spans="1:16" ht="18.75">
      <c r="A19" s="148">
        <v>15</v>
      </c>
      <c r="B19" s="149" t="s">
        <v>61</v>
      </c>
      <c r="C19" s="150">
        <f>'1 день'!E15</f>
        <v>128</v>
      </c>
      <c r="D19" s="150">
        <f>'2 день'!E16</f>
        <v>200</v>
      </c>
      <c r="E19" s="150"/>
      <c r="F19" s="150"/>
      <c r="G19" s="150">
        <f>'5 день'!E10</f>
        <v>31.2</v>
      </c>
      <c r="H19" s="150">
        <f>'6 день'!E9</f>
        <v>80</v>
      </c>
      <c r="I19" s="150">
        <f>'7 день'!E25</f>
        <v>28.8</v>
      </c>
      <c r="J19" s="150">
        <f>'8 день'!E20+'8 день'!E26</f>
        <v>200</v>
      </c>
      <c r="K19" s="150">
        <f>'9 день'!E7</f>
        <v>210</v>
      </c>
      <c r="L19" s="150"/>
      <c r="M19" s="339">
        <f t="shared" si="0"/>
        <v>878</v>
      </c>
      <c r="N19" s="339">
        <f t="shared" si="1"/>
        <v>87.8</v>
      </c>
      <c r="O19" s="221">
        <v>350</v>
      </c>
      <c r="P19" s="222">
        <f t="shared" si="2"/>
        <v>25.085714285714285</v>
      </c>
    </row>
    <row r="20" spans="1:16" ht="18.75">
      <c r="A20" s="148">
        <v>16</v>
      </c>
      <c r="B20" s="149" t="s">
        <v>82</v>
      </c>
      <c r="C20" s="150">
        <f>'1 день'!E5</f>
        <v>148.8</v>
      </c>
      <c r="D20" s="150"/>
      <c r="E20" s="150"/>
      <c r="F20" s="150"/>
      <c r="G20" s="150"/>
      <c r="H20" s="150"/>
      <c r="I20" s="150"/>
      <c r="J20" s="150"/>
      <c r="K20" s="150"/>
      <c r="L20" s="150"/>
      <c r="M20" s="339">
        <f t="shared" si="0"/>
        <v>148.8</v>
      </c>
      <c r="N20" s="339">
        <f t="shared" si="1"/>
        <v>14.88</v>
      </c>
      <c r="O20" s="221">
        <v>60</v>
      </c>
      <c r="P20" s="222">
        <f t="shared" si="2"/>
        <v>24.8</v>
      </c>
    </row>
    <row r="21" spans="1:16" ht="18.75">
      <c r="A21" s="148">
        <v>17</v>
      </c>
      <c r="B21" s="149" t="s">
        <v>83</v>
      </c>
      <c r="C21" s="150"/>
      <c r="D21" s="150"/>
      <c r="E21" s="150"/>
      <c r="F21" s="150"/>
      <c r="G21" s="150"/>
      <c r="H21" s="150"/>
      <c r="I21" s="150"/>
      <c r="J21" s="150"/>
      <c r="K21" s="150">
        <f>'9 день'!E4</f>
        <v>30</v>
      </c>
      <c r="L21" s="150"/>
      <c r="M21" s="339">
        <f t="shared" si="0"/>
        <v>30</v>
      </c>
      <c r="N21" s="339">
        <f t="shared" si="1"/>
        <v>3</v>
      </c>
      <c r="O21" s="221">
        <v>15</v>
      </c>
      <c r="P21" s="222">
        <f t="shared" si="2"/>
        <v>20</v>
      </c>
    </row>
    <row r="22" spans="1:16" ht="18.75">
      <c r="A22" s="148">
        <v>18</v>
      </c>
      <c r="B22" s="149" t="s">
        <v>84</v>
      </c>
      <c r="C22" s="150">
        <f>'1 день'!E11</f>
        <v>4.8</v>
      </c>
      <c r="D22" s="150"/>
      <c r="E22" s="150"/>
      <c r="F22" s="150">
        <f>'4 день'!E17</f>
        <v>20</v>
      </c>
      <c r="G22" s="150"/>
      <c r="H22" s="150"/>
      <c r="I22" s="150"/>
      <c r="J22" s="150"/>
      <c r="K22" s="150"/>
      <c r="L22" s="150"/>
      <c r="M22" s="339">
        <f t="shared" si="0"/>
        <v>24.8</v>
      </c>
      <c r="N22" s="339">
        <f t="shared" si="1"/>
        <v>2.48</v>
      </c>
      <c r="O22" s="221">
        <v>10</v>
      </c>
      <c r="P22" s="222">
        <f t="shared" si="2"/>
        <v>24.8</v>
      </c>
    </row>
    <row r="23" spans="1:16" ht="18.75">
      <c r="A23" s="148">
        <v>19</v>
      </c>
      <c r="B23" s="149" t="s">
        <v>52</v>
      </c>
      <c r="C23" s="150">
        <f>'1 день'!E8</f>
        <v>5.5</v>
      </c>
      <c r="D23" s="150">
        <f>'2 день'!E7</f>
        <v>11.4</v>
      </c>
      <c r="E23" s="150">
        <f>'3 день'!E20+'3 день'!E29</f>
        <v>6.3</v>
      </c>
      <c r="F23" s="150">
        <f>'4 день'!E15+'4 день'!E22</f>
        <v>13.200000000000001</v>
      </c>
      <c r="G23" s="150">
        <f>'5 день'!E22+'5 день'!E24</f>
        <v>10.440000000000001</v>
      </c>
      <c r="H23" s="150">
        <f>'6 день'!E12</f>
        <v>6.6</v>
      </c>
      <c r="I23" s="150">
        <f>'7 день'!E16+'7 день'!E26</f>
        <v>8.1</v>
      </c>
      <c r="J23" s="150">
        <f>'8 день'!E21</f>
        <v>6.3</v>
      </c>
      <c r="K23" s="150">
        <f>'9 день'!E5+'9 день'!E9</f>
        <v>3</v>
      </c>
      <c r="L23" s="150">
        <f>'10 день '!E6</f>
        <v>5</v>
      </c>
      <c r="M23" s="339">
        <f t="shared" si="0"/>
        <v>75.84</v>
      </c>
      <c r="N23" s="339">
        <f t="shared" si="1"/>
        <v>7.5840000000000005</v>
      </c>
      <c r="O23" s="221">
        <v>35</v>
      </c>
      <c r="P23" s="222">
        <f t="shared" si="2"/>
        <v>21.668571428571433</v>
      </c>
    </row>
    <row r="24" spans="1:16" ht="18.75">
      <c r="A24" s="148">
        <v>20</v>
      </c>
      <c r="B24" s="149" t="s">
        <v>85</v>
      </c>
      <c r="C24" s="150"/>
      <c r="D24" s="150"/>
      <c r="E24" s="150">
        <f>'3 день'!E7+'3 день'!E17</f>
        <v>12</v>
      </c>
      <c r="F24" s="150">
        <f>'4 день'!E7+'4 день'!E27</f>
        <v>8.2</v>
      </c>
      <c r="G24" s="150">
        <f>'5 день'!E14</f>
        <v>5</v>
      </c>
      <c r="H24" s="150"/>
      <c r="I24" s="150">
        <f>'7 день'!E11</f>
        <v>4</v>
      </c>
      <c r="J24" s="150">
        <f>'8 день'!E6+'8 день'!E15</f>
        <v>15</v>
      </c>
      <c r="K24" s="150"/>
      <c r="L24" s="150"/>
      <c r="M24" s="339">
        <f t="shared" si="0"/>
        <v>44.2</v>
      </c>
      <c r="N24" s="339">
        <f t="shared" si="1"/>
        <v>4.42</v>
      </c>
      <c r="O24" s="221">
        <v>18</v>
      </c>
      <c r="P24" s="222">
        <f t="shared" si="2"/>
        <v>24.555555555555557</v>
      </c>
    </row>
    <row r="25" spans="1:16" ht="18.75">
      <c r="A25" s="148">
        <v>21</v>
      </c>
      <c r="B25" s="149" t="s">
        <v>86</v>
      </c>
      <c r="C25" s="150">
        <f>'1 день'!E7</f>
        <v>4.3</v>
      </c>
      <c r="D25" s="150"/>
      <c r="E25" s="150"/>
      <c r="F25" s="150"/>
      <c r="G25" s="150"/>
      <c r="H25" s="150">
        <f>'6 день'!E8</f>
        <v>80</v>
      </c>
      <c r="I25" s="150"/>
      <c r="J25" s="150"/>
      <c r="K25" s="150"/>
      <c r="L25" s="150"/>
      <c r="M25" s="339">
        <f t="shared" si="0"/>
        <v>84.3</v>
      </c>
      <c r="N25" s="339">
        <f t="shared" si="1"/>
        <v>8.43</v>
      </c>
      <c r="O25" s="221">
        <v>40</v>
      </c>
      <c r="P25" s="222">
        <f t="shared" si="2"/>
        <v>21.075</v>
      </c>
    </row>
    <row r="26" spans="1:16" ht="18.75">
      <c r="A26" s="148">
        <v>22</v>
      </c>
      <c r="B26" s="149" t="s">
        <v>58</v>
      </c>
      <c r="C26" s="150">
        <f>'1 день'!E19+'1 день'!E14</f>
        <v>19</v>
      </c>
      <c r="D26" s="150">
        <f>'2 день'!E17</f>
        <v>8</v>
      </c>
      <c r="E26" s="150"/>
      <c r="F26" s="150">
        <f>'4 день'!E9+'4 день'!E33+'4 день'!E37</f>
        <v>9.5</v>
      </c>
      <c r="G26" s="150">
        <f>'5 день'!E34</f>
        <v>7</v>
      </c>
      <c r="H26" s="150"/>
      <c r="I26" s="150"/>
      <c r="J26" s="150">
        <f>'8 день'!E27</f>
        <v>10</v>
      </c>
      <c r="K26" s="150">
        <f>'9 день'!E10+'9 день'!E14</f>
        <v>12.4</v>
      </c>
      <c r="L26" s="150">
        <f>'10 день '!E15</f>
        <v>10</v>
      </c>
      <c r="M26" s="339">
        <f t="shared" si="0"/>
        <v>75.9</v>
      </c>
      <c r="N26" s="339">
        <f t="shared" si="1"/>
        <v>7.590000000000001</v>
      </c>
      <c r="O26" s="221">
        <v>35</v>
      </c>
      <c r="P26" s="222">
        <f t="shared" si="2"/>
        <v>21.68571428571429</v>
      </c>
    </row>
    <row r="27" spans="1:16" ht="18.75">
      <c r="A27" s="148">
        <v>23</v>
      </c>
      <c r="B27" s="149" t="s">
        <v>87</v>
      </c>
      <c r="C27" s="150">
        <f>'1 день'!E20</f>
        <v>35</v>
      </c>
      <c r="D27" s="150"/>
      <c r="E27" s="150"/>
      <c r="F27" s="150"/>
      <c r="G27" s="150"/>
      <c r="H27" s="150"/>
      <c r="I27" s="150"/>
      <c r="J27" s="150"/>
      <c r="K27" s="150"/>
      <c r="L27" s="150"/>
      <c r="M27" s="339">
        <f t="shared" si="0"/>
        <v>35</v>
      </c>
      <c r="N27" s="339">
        <f t="shared" si="1"/>
        <v>3.5</v>
      </c>
      <c r="O27" s="221">
        <v>15</v>
      </c>
      <c r="P27" s="222">
        <f t="shared" si="2"/>
        <v>23.333333333333332</v>
      </c>
    </row>
    <row r="28" spans="1:16" ht="18.75">
      <c r="A28" s="148">
        <v>24</v>
      </c>
      <c r="B28" s="149" t="s">
        <v>48</v>
      </c>
      <c r="C28" s="150">
        <f>'1 день'!E18</f>
        <v>2</v>
      </c>
      <c r="D28" s="150"/>
      <c r="E28" s="150"/>
      <c r="F28" s="150"/>
      <c r="G28" s="150"/>
      <c r="H28" s="150"/>
      <c r="I28" s="150"/>
      <c r="J28" s="150"/>
      <c r="K28" s="150">
        <f>'9 день'!E13</f>
        <v>2</v>
      </c>
      <c r="L28" s="150"/>
      <c r="M28" s="339">
        <f t="shared" si="0"/>
        <v>4</v>
      </c>
      <c r="N28" s="339">
        <f t="shared" si="1"/>
        <v>0.4</v>
      </c>
      <c r="O28" s="221">
        <v>2</v>
      </c>
      <c r="P28" s="222">
        <f t="shared" si="2"/>
        <v>20</v>
      </c>
    </row>
    <row r="29" spans="1:16" ht="18.75">
      <c r="A29" s="148">
        <v>25</v>
      </c>
      <c r="B29" s="149" t="s">
        <v>88</v>
      </c>
      <c r="C29" s="150"/>
      <c r="D29" s="150">
        <f>'2 день'!E15</f>
        <v>2</v>
      </c>
      <c r="E29" s="150"/>
      <c r="F29" s="150"/>
      <c r="G29" s="150"/>
      <c r="H29" s="150"/>
      <c r="I29" s="150"/>
      <c r="J29" s="150"/>
      <c r="K29" s="150"/>
      <c r="L29" s="150"/>
      <c r="M29" s="339">
        <f t="shared" si="0"/>
        <v>2</v>
      </c>
      <c r="N29" s="339">
        <f t="shared" si="1"/>
        <v>0.2</v>
      </c>
      <c r="O29" s="221">
        <v>1.2</v>
      </c>
      <c r="P29" s="222">
        <f t="shared" si="2"/>
        <v>16.666666666666668</v>
      </c>
    </row>
    <row r="30" spans="1:16" ht="18.75">
      <c r="A30" s="338">
        <v>26</v>
      </c>
      <c r="B30" s="149" t="s">
        <v>89</v>
      </c>
      <c r="C30" s="150"/>
      <c r="D30" s="150"/>
      <c r="E30" s="150"/>
      <c r="F30" s="150"/>
      <c r="G30" s="150"/>
      <c r="H30" s="150"/>
      <c r="I30" s="150"/>
      <c r="J30" s="150">
        <f>'8 день'!E25</f>
        <v>5</v>
      </c>
      <c r="K30" s="150"/>
      <c r="L30" s="150"/>
      <c r="M30" s="339">
        <f t="shared" si="0"/>
        <v>5</v>
      </c>
      <c r="N30" s="339">
        <f t="shared" si="1"/>
        <v>0.5</v>
      </c>
      <c r="O30" s="221">
        <v>2</v>
      </c>
      <c r="P30" s="222">
        <f t="shared" si="2"/>
        <v>25</v>
      </c>
    </row>
    <row r="31" spans="1:16" ht="18.75">
      <c r="A31" s="245">
        <v>27</v>
      </c>
      <c r="B31" s="242" t="s">
        <v>141</v>
      </c>
      <c r="C31" s="247"/>
      <c r="D31" s="247">
        <f>'2 день'!E10</f>
        <v>3</v>
      </c>
      <c r="E31" s="247">
        <f>'3 день'!E23</f>
        <v>0</v>
      </c>
      <c r="F31" s="247">
        <f>'4 день'!E30</f>
        <v>1.2</v>
      </c>
      <c r="G31" s="247">
        <f>'5 день'!E28</f>
        <v>5.4</v>
      </c>
      <c r="H31" s="247"/>
      <c r="I31" s="247">
        <f>'7 день'!E19</f>
        <v>3.6</v>
      </c>
      <c r="J31" s="247"/>
      <c r="K31" s="247"/>
      <c r="L31" s="247">
        <f>'10 день '!E9+'10 день '!E11</f>
        <v>14.8</v>
      </c>
      <c r="M31" s="247">
        <f t="shared" si="0"/>
        <v>28</v>
      </c>
      <c r="N31" s="247">
        <f t="shared" si="1"/>
        <v>2.8</v>
      </c>
      <c r="O31" s="266">
        <f>N11</f>
        <v>83.76200000000001</v>
      </c>
      <c r="P31" s="248">
        <f t="shared" si="2"/>
        <v>3.3428046130703652</v>
      </c>
    </row>
    <row r="32" spans="1:16" ht="19.5" customHeight="1">
      <c r="A32" s="381"/>
      <c r="B32" s="244" t="s">
        <v>142</v>
      </c>
      <c r="C32" s="243"/>
      <c r="D32" s="243"/>
      <c r="E32" s="243"/>
      <c r="F32" s="243"/>
      <c r="G32" s="243"/>
      <c r="H32" s="243"/>
      <c r="I32" s="243"/>
      <c r="J32" s="243"/>
      <c r="K32" s="243"/>
      <c r="L32" s="243"/>
      <c r="M32" s="331"/>
      <c r="N32" s="331"/>
      <c r="O32" s="243"/>
      <c r="P32" s="243"/>
    </row>
    <row r="33" spans="1:16" ht="18.75">
      <c r="A33" s="338">
        <v>28</v>
      </c>
      <c r="B33" s="329" t="s">
        <v>323</v>
      </c>
      <c r="C33" s="339"/>
      <c r="D33" s="339"/>
      <c r="E33" s="339"/>
      <c r="F33" s="339"/>
      <c r="G33" s="339"/>
      <c r="H33" s="339">
        <v>9</v>
      </c>
      <c r="I33" s="339"/>
      <c r="J33" s="339"/>
      <c r="K33" s="339"/>
      <c r="L33" s="339"/>
      <c r="M33" s="339">
        <f t="shared" si="0"/>
        <v>9</v>
      </c>
      <c r="N33" s="339">
        <f t="shared" si="1"/>
        <v>0.9</v>
      </c>
      <c r="O33" s="358">
        <v>4</v>
      </c>
      <c r="P33" s="358">
        <f>SUM(N33*100/O33)</f>
        <v>22.5</v>
      </c>
    </row>
    <row r="34" spans="1:16" ht="18.75">
      <c r="A34" s="338">
        <v>29</v>
      </c>
      <c r="B34" s="149" t="s">
        <v>324</v>
      </c>
      <c r="C34" s="339"/>
      <c r="D34" s="339">
        <f>'2 день'!E12</f>
        <v>0.7</v>
      </c>
      <c r="E34" s="339">
        <f>'3 день'!E8+'3 день'!E18+'3 день'!E30</f>
        <v>1.7000000000000002</v>
      </c>
      <c r="F34" s="339">
        <f>'4 день'!E8+'4 день'!E18+'4 день'!E23+'4 день'!E34</f>
        <v>1.65</v>
      </c>
      <c r="G34" s="339">
        <f>'5 день'!E15+'5 день'!E30</f>
        <v>1.1</v>
      </c>
      <c r="H34" s="339">
        <f>'6 день'!E11</f>
        <v>0.7</v>
      </c>
      <c r="I34" s="339">
        <f>'7 день'!E13+'7 день'!E27</f>
        <v>1.2</v>
      </c>
      <c r="J34" s="339">
        <f>'8 день'!E7+'8 день'!E17+'8 день'!E22</f>
        <v>2</v>
      </c>
      <c r="K34" s="339"/>
      <c r="L34" s="339">
        <f>'10 день '!E12</f>
        <v>0.8</v>
      </c>
      <c r="M34" s="339">
        <f t="shared" si="0"/>
        <v>9.850000000000001</v>
      </c>
      <c r="N34" s="339">
        <f t="shared" si="1"/>
        <v>0.9850000000000001</v>
      </c>
      <c r="O34" s="333">
        <v>5</v>
      </c>
      <c r="P34" s="358">
        <f>N34*100/O34</f>
        <v>19.700000000000003</v>
      </c>
    </row>
    <row r="35" ht="18.75">
      <c r="N35" s="443"/>
    </row>
  </sheetData>
  <sheetProtection/>
  <mergeCells count="1">
    <mergeCell ref="B2:O2"/>
  </mergeCells>
  <printOptions/>
  <pageMargins left="0.7" right="0.7" top="0.75" bottom="0.75" header="0.3" footer="0.3"/>
  <pageSetup horizontalDpi="600" verticalDpi="600" orientation="landscape" paperSize="9" scale="5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36"/>
  <sheetViews>
    <sheetView zoomScale="82" zoomScaleNormal="82" zoomScaleSheetLayoutView="73" zoomScalePageLayoutView="0" workbookViewId="0" topLeftCell="A19">
      <selection activeCell="R34" sqref="R34"/>
    </sheetView>
  </sheetViews>
  <sheetFormatPr defaultColWidth="9.140625" defaultRowHeight="15"/>
  <cols>
    <col min="1" max="1" width="9.28125" style="270" bestFit="1" customWidth="1"/>
    <col min="2" max="2" width="31.7109375" style="270" customWidth="1"/>
    <col min="3" max="6" width="9.421875" style="270" bestFit="1" customWidth="1"/>
    <col min="7" max="7" width="11.421875" style="270" customWidth="1"/>
    <col min="8" max="8" width="9.421875" style="334" customWidth="1"/>
    <col min="9" max="11" width="9.421875" style="270" bestFit="1" customWidth="1"/>
    <col min="12" max="12" width="9.28125" style="270" bestFit="1" customWidth="1"/>
    <col min="13" max="13" width="10.00390625" style="270" customWidth="1"/>
    <col min="14" max="14" width="10.8515625" style="270" customWidth="1"/>
    <col min="15" max="15" width="20.57421875" style="270" customWidth="1"/>
    <col min="16" max="16" width="13.8515625" style="270" customWidth="1"/>
    <col min="17" max="16384" width="9.140625" style="270" customWidth="1"/>
  </cols>
  <sheetData>
    <row r="1" spans="3:13" ht="21"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</row>
    <row r="2" spans="1:16" ht="20.25">
      <c r="A2" s="145"/>
      <c r="B2" s="453" t="s">
        <v>366</v>
      </c>
      <c r="C2" s="453"/>
      <c r="D2" s="453"/>
      <c r="E2" s="453"/>
      <c r="F2" s="453"/>
      <c r="G2" s="453"/>
      <c r="H2" s="453"/>
      <c r="I2" s="453"/>
      <c r="J2" s="453"/>
      <c r="K2" s="453"/>
      <c r="L2" s="453"/>
      <c r="M2" s="453"/>
      <c r="N2" s="453"/>
      <c r="O2" s="453"/>
      <c r="P2" s="145"/>
    </row>
    <row r="3" spans="1:16" ht="18.75">
      <c r="A3" s="146"/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</row>
    <row r="4" spans="1:16" ht="18.75">
      <c r="A4" s="147" t="s">
        <v>64</v>
      </c>
      <c r="B4" s="147" t="s">
        <v>65</v>
      </c>
      <c r="C4" s="147">
        <v>1</v>
      </c>
      <c r="D4" s="147">
        <v>2</v>
      </c>
      <c r="E4" s="147">
        <v>3</v>
      </c>
      <c r="F4" s="147">
        <v>4</v>
      </c>
      <c r="G4" s="147">
        <v>5</v>
      </c>
      <c r="H4" s="147">
        <v>6</v>
      </c>
      <c r="I4" s="147">
        <v>7</v>
      </c>
      <c r="J4" s="147">
        <v>8</v>
      </c>
      <c r="K4" s="147">
        <v>9</v>
      </c>
      <c r="L4" s="147">
        <v>10</v>
      </c>
      <c r="M4" s="147" t="s">
        <v>66</v>
      </c>
      <c r="N4" s="147" t="s">
        <v>67</v>
      </c>
      <c r="O4" s="147" t="s">
        <v>124</v>
      </c>
      <c r="P4" s="147" t="s">
        <v>68</v>
      </c>
    </row>
    <row r="5" spans="1:16" ht="18.75">
      <c r="A5" s="148">
        <v>1</v>
      </c>
      <c r="B5" s="149" t="s">
        <v>276</v>
      </c>
      <c r="C5" s="150">
        <f>'1 день'!E62</f>
        <v>30</v>
      </c>
      <c r="D5" s="150">
        <f>'2 день'!E56</f>
        <v>36</v>
      </c>
      <c r="E5" s="150">
        <f>'3 день'!E70</f>
        <v>36</v>
      </c>
      <c r="F5" s="150">
        <f>'4 день'!E83</f>
        <v>36</v>
      </c>
      <c r="G5" s="150">
        <f>'5 день'!E73</f>
        <v>36</v>
      </c>
      <c r="H5" s="339">
        <f>'6 день'!E59</f>
        <v>36</v>
      </c>
      <c r="I5" s="150">
        <f>'7 день'!E66</f>
        <v>36</v>
      </c>
      <c r="J5" s="150">
        <f>'8 день'!E75</f>
        <v>36</v>
      </c>
      <c r="K5" s="150">
        <f>'9 день'!E52</f>
        <v>36</v>
      </c>
      <c r="L5" s="150">
        <f>'10 день '!E66</f>
        <v>36</v>
      </c>
      <c r="M5" s="150">
        <f>SUM(C5:L5)</f>
        <v>354</v>
      </c>
      <c r="N5" s="150">
        <f>SUM(M5/10)</f>
        <v>35.4</v>
      </c>
      <c r="O5" s="221">
        <v>120</v>
      </c>
      <c r="P5" s="222">
        <f>N5*100/O5</f>
        <v>29.5</v>
      </c>
    </row>
    <row r="6" spans="1:16" ht="18.75">
      <c r="A6" s="148">
        <v>2</v>
      </c>
      <c r="B6" s="149" t="s">
        <v>69</v>
      </c>
      <c r="C6" s="150">
        <f>'1 день'!E61</f>
        <v>55</v>
      </c>
      <c r="D6" s="150">
        <f>'2 день'!E55</f>
        <v>40</v>
      </c>
      <c r="E6" s="150">
        <f>'3 день'!E69</f>
        <v>55</v>
      </c>
      <c r="F6" s="150">
        <f>'4 день'!E65+'4 день'!E68+'4 день'!E85</f>
        <v>88.6</v>
      </c>
      <c r="G6" s="150">
        <f>'5 день'!E71</f>
        <v>55</v>
      </c>
      <c r="H6" s="339">
        <f>'6 день'!E58</f>
        <v>55</v>
      </c>
      <c r="I6" s="150">
        <f>'7 день'!E65</f>
        <v>55</v>
      </c>
      <c r="J6" s="150">
        <f>'8 день'!E51+'8 день'!E54+'8 день'!E74</f>
        <v>85.352</v>
      </c>
      <c r="K6" s="150">
        <f>'9 день'!E51</f>
        <v>55</v>
      </c>
      <c r="L6" s="150">
        <f>'10 день '!E50+'10 день '!E65</f>
        <v>70.6</v>
      </c>
      <c r="M6" s="339">
        <f aca="true" t="shared" si="0" ref="M6:M34">SUM(C6:L6)</f>
        <v>614.552</v>
      </c>
      <c r="N6" s="339">
        <f aca="true" t="shared" si="1" ref="N6:N31">SUM(M6/10)</f>
        <v>61.455200000000005</v>
      </c>
      <c r="O6" s="221">
        <v>200</v>
      </c>
      <c r="P6" s="222">
        <f aca="true" t="shared" si="2" ref="P6:P34">SUM(N6*100/O6)</f>
        <v>30.727600000000002</v>
      </c>
    </row>
    <row r="7" spans="1:16" ht="18.75">
      <c r="A7" s="148">
        <v>3</v>
      </c>
      <c r="B7" s="149" t="s">
        <v>70</v>
      </c>
      <c r="C7" s="150"/>
      <c r="D7" s="150"/>
      <c r="E7" s="150">
        <f>'3 день'!E60</f>
        <v>1.6</v>
      </c>
      <c r="F7" s="150"/>
      <c r="G7" s="150">
        <f>'5 день'!E53</f>
        <v>15.4</v>
      </c>
      <c r="H7" s="339">
        <f>'6 день'!E44</f>
        <v>3</v>
      </c>
      <c r="I7" s="150">
        <f>'7 день'!E54</f>
        <v>23.4</v>
      </c>
      <c r="J7" s="150">
        <f>'8 день'!E42</f>
        <v>18.7</v>
      </c>
      <c r="K7" s="150">
        <f>'9 день'!E45</f>
        <v>3</v>
      </c>
      <c r="L7" s="150"/>
      <c r="M7" s="339">
        <f t="shared" si="0"/>
        <v>65.1</v>
      </c>
      <c r="N7" s="339">
        <f t="shared" si="1"/>
        <v>6.51</v>
      </c>
      <c r="O7" s="221">
        <v>20</v>
      </c>
      <c r="P7" s="222">
        <f t="shared" si="2"/>
        <v>32.55</v>
      </c>
    </row>
    <row r="8" spans="1:16" ht="18.75">
      <c r="A8" s="148">
        <v>4</v>
      </c>
      <c r="B8" s="149" t="s">
        <v>71</v>
      </c>
      <c r="C8" s="150">
        <f>'1 день'!E37</f>
        <v>5</v>
      </c>
      <c r="D8" s="150">
        <f>'2 день'!E35</f>
        <v>10</v>
      </c>
      <c r="E8" s="150">
        <f>'3 день'!E46</f>
        <v>7.5</v>
      </c>
      <c r="F8" s="150"/>
      <c r="G8" s="150">
        <f>'5 день'!E65</f>
        <v>43.75</v>
      </c>
      <c r="H8" s="339">
        <f>'6 день'!E34+'6 день'!E51</f>
        <v>55</v>
      </c>
      <c r="I8" s="150">
        <f>'7 день'!E41</f>
        <v>15</v>
      </c>
      <c r="J8" s="150">
        <f>'8 день'!E65</f>
        <v>45</v>
      </c>
      <c r="K8" s="150">
        <f>'9 день'!E30</f>
        <v>5</v>
      </c>
      <c r="L8" s="150"/>
      <c r="M8" s="339">
        <f t="shared" si="0"/>
        <v>186.25</v>
      </c>
      <c r="N8" s="339">
        <f t="shared" si="1"/>
        <v>18.625</v>
      </c>
      <c r="O8" s="221">
        <v>50</v>
      </c>
      <c r="P8" s="222">
        <f t="shared" si="2"/>
        <v>37.25</v>
      </c>
    </row>
    <row r="9" spans="1:16" ht="18.75">
      <c r="A9" s="148">
        <v>5</v>
      </c>
      <c r="B9" s="149" t="s">
        <v>72</v>
      </c>
      <c r="C9" s="150"/>
      <c r="D9" s="150"/>
      <c r="E9" s="150"/>
      <c r="F9" s="150"/>
      <c r="G9" s="150"/>
      <c r="H9" s="339"/>
      <c r="I9" s="150"/>
      <c r="J9" s="150"/>
      <c r="K9" s="150"/>
      <c r="L9" s="150">
        <f>'10 день '!E56</f>
        <v>61.2</v>
      </c>
      <c r="M9" s="339">
        <f t="shared" si="0"/>
        <v>61.2</v>
      </c>
      <c r="N9" s="339">
        <f t="shared" si="1"/>
        <v>6.12</v>
      </c>
      <c r="O9" s="221">
        <v>20</v>
      </c>
      <c r="P9" s="222">
        <f t="shared" si="2"/>
        <v>30.6</v>
      </c>
    </row>
    <row r="10" spans="1:16" ht="18.75">
      <c r="A10" s="148">
        <v>6</v>
      </c>
      <c r="B10" s="149" t="s">
        <v>73</v>
      </c>
      <c r="C10" s="150">
        <f>'1 день'!E36+'1 день'!E53</f>
        <v>229</v>
      </c>
      <c r="D10" s="150">
        <f>'2 день'!E34</f>
        <v>25.7</v>
      </c>
      <c r="E10" s="150">
        <f>'3 день'!E45</f>
        <v>50</v>
      </c>
      <c r="F10" s="150">
        <f>'4 день'!E74</f>
        <v>153.94</v>
      </c>
      <c r="G10" s="150"/>
      <c r="H10" s="339">
        <f>'6 день'!E33</f>
        <v>25.7</v>
      </c>
      <c r="I10" s="150"/>
      <c r="J10" s="150"/>
      <c r="K10" s="150">
        <f>'9 день'!E29+'9 день'!E39</f>
        <v>128</v>
      </c>
      <c r="L10" s="150">
        <f>'10 день '!E37</f>
        <v>30</v>
      </c>
      <c r="M10" s="339">
        <f t="shared" si="0"/>
        <v>642.3399999999999</v>
      </c>
      <c r="N10" s="339">
        <f t="shared" si="1"/>
        <v>64.234</v>
      </c>
      <c r="O10" s="221">
        <v>187</v>
      </c>
      <c r="P10" s="222">
        <f t="shared" si="2"/>
        <v>34.34973262032085</v>
      </c>
    </row>
    <row r="11" spans="1:16" ht="18.75">
      <c r="A11" s="148">
        <v>7</v>
      </c>
      <c r="B11" s="149" t="s">
        <v>74</v>
      </c>
      <c r="C11" s="150">
        <f>'1 день'!E28+'1 день'!E29+'1 день'!E38+'1 день'!E39+'1 день'!E45+'1 день'!E46+'1 день'!E49</f>
        <v>91.2</v>
      </c>
      <c r="D11" s="150">
        <f>'2 день'!E26+'2 день'!E27+'2 день'!E29+'2 день'!E36+'2 день'!E37+'2 день'!E38</f>
        <v>113.7</v>
      </c>
      <c r="E11" s="150">
        <f>'3 день'!E42+'3 день'!E47+'3 день'!E48+'3 день'!E54+'3 день'!E56+'3 день'!E57+'3 день'!E58</f>
        <v>272</v>
      </c>
      <c r="F11" s="150">
        <f>'4 день'!E46+'4 день'!E47+'4 день'!E49+'4 день'!E50+'4 день'!E53+'4 день'!E54+'4 день'!E55+'4 день'!E56+'4 день'!E57+'4 день'!E69</f>
        <v>177.2</v>
      </c>
      <c r="G11" s="150">
        <f>'5 день'!E43+'5 день'!E44+'5 день'!E48+'5 день'!E49+'5 день'!E62+'5 день'!E63+'5 день'!E64</f>
        <v>110.8</v>
      </c>
      <c r="H11" s="339">
        <f>'6 день'!E25+'6 день'!E26+'6 день'!E31+'6 день'!E35+'6 день'!E36+'6 день'!E37+'6 день'!E46+'6 день'!E47</f>
        <v>126.9</v>
      </c>
      <c r="I11" s="150">
        <f>'7 день'!E36+'7 день'!E42+'7 день'!E43+'7 день'!E44+'7 день'!E48</f>
        <v>85.7</v>
      </c>
      <c r="J11" s="150">
        <f>'8 день'!E34+'8 день'!E37+'8 день'!E38+'8 день'!E39+'8 день'!E44+'8 день'!E45+'8 день'!E60</f>
        <v>96</v>
      </c>
      <c r="K11" s="150">
        <f>'9 день'!E22+'9 день'!E25+'9 день'!E26+'9 день'!E31+'9 день'!E32+'9 день'!E33+'9 день'!E43</f>
        <v>136.8</v>
      </c>
      <c r="L11" s="150">
        <f>'10 день '!E27+'10 день '!E28+'10 день '!E36+'10 день '!E38+'10 день '!E39+'10 день '!E43+'10 день '!E51</f>
        <v>151.25</v>
      </c>
      <c r="M11" s="339">
        <f t="shared" si="0"/>
        <v>1361.55</v>
      </c>
      <c r="N11" s="339">
        <f t="shared" si="1"/>
        <v>136.155</v>
      </c>
      <c r="O11" s="221">
        <v>320</v>
      </c>
      <c r="P11" s="222">
        <f t="shared" si="2"/>
        <v>42.5484375</v>
      </c>
    </row>
    <row r="12" spans="1:16" ht="18.75">
      <c r="A12" s="148">
        <v>8</v>
      </c>
      <c r="B12" s="149" t="s">
        <v>75</v>
      </c>
      <c r="C12" s="150"/>
      <c r="D12" s="150">
        <f>'2 день'!E58</f>
        <v>110</v>
      </c>
      <c r="E12" s="150">
        <f>'3 день'!E71</f>
        <v>110</v>
      </c>
      <c r="F12" s="150">
        <f>'4 день'!E87</f>
        <v>110</v>
      </c>
      <c r="G12" s="150"/>
      <c r="H12" s="339"/>
      <c r="I12" s="150"/>
      <c r="J12" s="150">
        <f>'8 день'!E72+'8 день'!E73</f>
        <v>110</v>
      </c>
      <c r="K12" s="150">
        <f>'9 день'!E53</f>
        <v>110</v>
      </c>
      <c r="L12" s="150"/>
      <c r="M12" s="339">
        <f t="shared" si="0"/>
        <v>550</v>
      </c>
      <c r="N12" s="339">
        <f t="shared" si="1"/>
        <v>55</v>
      </c>
      <c r="O12" s="221">
        <v>185</v>
      </c>
      <c r="P12" s="222">
        <f t="shared" si="2"/>
        <v>29.72972972972973</v>
      </c>
    </row>
    <row r="13" spans="1:16" ht="18.75">
      <c r="A13" s="148">
        <v>9</v>
      </c>
      <c r="B13" s="149" t="s">
        <v>76</v>
      </c>
      <c r="C13" s="150"/>
      <c r="D13" s="150">
        <f>'2 день'!E51</f>
        <v>25</v>
      </c>
      <c r="E13" s="150"/>
      <c r="F13" s="150"/>
      <c r="G13" s="150"/>
      <c r="H13" s="339"/>
      <c r="I13" s="150">
        <f>'7 день'!E37+'7 день'!E62</f>
        <v>35</v>
      </c>
      <c r="J13" s="150"/>
      <c r="K13" s="150"/>
      <c r="L13" s="150"/>
      <c r="M13" s="339">
        <f t="shared" si="0"/>
        <v>60</v>
      </c>
      <c r="N13" s="339">
        <f t="shared" si="1"/>
        <v>6</v>
      </c>
      <c r="O13" s="221">
        <v>20</v>
      </c>
      <c r="P13" s="222">
        <f t="shared" si="2"/>
        <v>30</v>
      </c>
    </row>
    <row r="14" spans="1:16" ht="18.75">
      <c r="A14" s="148">
        <v>10</v>
      </c>
      <c r="B14" s="249" t="s">
        <v>77</v>
      </c>
      <c r="C14" s="150">
        <f>'1 день'!E58</f>
        <v>200</v>
      </c>
      <c r="D14" s="150"/>
      <c r="E14" s="150"/>
      <c r="F14" s="150"/>
      <c r="G14" s="150"/>
      <c r="H14" s="339">
        <f>'6 день'!E55</f>
        <v>200</v>
      </c>
      <c r="I14" s="150"/>
      <c r="J14" s="150"/>
      <c r="K14" s="150">
        <f>'9 день'!E49</f>
        <v>200</v>
      </c>
      <c r="L14" s="150"/>
      <c r="M14" s="339">
        <f t="shared" si="0"/>
        <v>600</v>
      </c>
      <c r="N14" s="339">
        <f t="shared" si="1"/>
        <v>60</v>
      </c>
      <c r="O14" s="221">
        <v>200</v>
      </c>
      <c r="P14" s="222">
        <f t="shared" si="2"/>
        <v>30</v>
      </c>
    </row>
    <row r="15" spans="1:16" ht="18.75">
      <c r="A15" s="148">
        <v>11</v>
      </c>
      <c r="B15" s="149" t="s">
        <v>78</v>
      </c>
      <c r="C15" s="150"/>
      <c r="D15" s="150"/>
      <c r="E15" s="150">
        <f>'3 день'!E53</f>
        <v>118.5</v>
      </c>
      <c r="F15" s="150">
        <f>'4 день'!E64</f>
        <v>74</v>
      </c>
      <c r="G15" s="150"/>
      <c r="H15" s="339">
        <f>'6 день'!E43</f>
        <v>79</v>
      </c>
      <c r="I15" s="150">
        <f>'7 день'!E47</f>
        <v>28.5</v>
      </c>
      <c r="J15" s="150"/>
      <c r="K15" s="150"/>
      <c r="L15" s="150">
        <f>'10 день '!E46</f>
        <v>74</v>
      </c>
      <c r="M15" s="339">
        <f t="shared" si="0"/>
        <v>374</v>
      </c>
      <c r="N15" s="339">
        <f t="shared" si="1"/>
        <v>37.4</v>
      </c>
      <c r="O15" s="221">
        <v>78</v>
      </c>
      <c r="P15" s="222">
        <f t="shared" si="2"/>
        <v>47.94871794871795</v>
      </c>
    </row>
    <row r="16" spans="1:16" ht="18.75">
      <c r="A16" s="148">
        <v>12</v>
      </c>
      <c r="B16" s="149" t="s">
        <v>79</v>
      </c>
      <c r="C16" s="150"/>
      <c r="D16" s="150"/>
      <c r="E16" s="150"/>
      <c r="F16" s="150"/>
      <c r="G16" s="150">
        <f>'5 день'!E60</f>
        <v>103.5</v>
      </c>
      <c r="H16" s="339"/>
      <c r="I16" s="150"/>
      <c r="J16" s="150">
        <f>'8 день'!E50</f>
        <v>59</v>
      </c>
      <c r="K16" s="150"/>
      <c r="L16" s="150"/>
      <c r="M16" s="339">
        <f t="shared" si="0"/>
        <v>162.5</v>
      </c>
      <c r="N16" s="339">
        <f t="shared" si="1"/>
        <v>16.25</v>
      </c>
      <c r="O16" s="221">
        <v>53</v>
      </c>
      <c r="P16" s="222">
        <f t="shared" si="2"/>
        <v>30.660377358490567</v>
      </c>
    </row>
    <row r="17" spans="1:16" ht="18.75">
      <c r="A17" s="148">
        <v>13</v>
      </c>
      <c r="B17" s="149" t="s">
        <v>80</v>
      </c>
      <c r="C17" s="150">
        <f>'1 день'!E44</f>
        <v>118</v>
      </c>
      <c r="D17" s="150"/>
      <c r="E17" s="150">
        <f>'3 день'!E51</f>
        <v>31.25</v>
      </c>
      <c r="F17" s="150"/>
      <c r="G17" s="150"/>
      <c r="H17" s="339"/>
      <c r="I17" s="150"/>
      <c r="J17" s="150"/>
      <c r="K17" s="150">
        <f>'9 день'!E38</f>
        <v>93</v>
      </c>
      <c r="L17" s="150"/>
      <c r="M17" s="339">
        <f t="shared" si="0"/>
        <v>242.25</v>
      </c>
      <c r="N17" s="339">
        <f t="shared" si="1"/>
        <v>24.225</v>
      </c>
      <c r="O17" s="221">
        <v>77</v>
      </c>
      <c r="P17" s="222">
        <f t="shared" si="2"/>
        <v>31.461038961038962</v>
      </c>
    </row>
    <row r="18" spans="1:16" ht="18.75">
      <c r="A18" s="148">
        <v>14</v>
      </c>
      <c r="B18" s="149" t="s">
        <v>81</v>
      </c>
      <c r="C18" s="150"/>
      <c r="D18" s="150"/>
      <c r="E18" s="150"/>
      <c r="F18" s="150"/>
      <c r="G18" s="150"/>
      <c r="H18" s="339"/>
      <c r="I18" s="150"/>
      <c r="J18" s="150"/>
      <c r="K18" s="150"/>
      <c r="L18" s="150"/>
      <c r="M18" s="339">
        <f t="shared" si="0"/>
        <v>0</v>
      </c>
      <c r="N18" s="339">
        <f t="shared" si="1"/>
        <v>0</v>
      </c>
      <c r="O18" s="221">
        <v>40</v>
      </c>
      <c r="P18" s="222">
        <f t="shared" si="2"/>
        <v>0</v>
      </c>
    </row>
    <row r="19" spans="1:16" ht="18.75">
      <c r="A19" s="148">
        <v>15</v>
      </c>
      <c r="B19" s="149" t="s">
        <v>61</v>
      </c>
      <c r="C19" s="150">
        <f>'1 день'!E54</f>
        <v>28.8</v>
      </c>
      <c r="D19" s="150">
        <f>'2 день'!E45</f>
        <v>70</v>
      </c>
      <c r="E19" s="150">
        <f>'3 день'!E67</f>
        <v>165</v>
      </c>
      <c r="F19" s="150">
        <f>'4 день'!E66+'4 день'!E75+'4 день'!E81</f>
        <v>247.2</v>
      </c>
      <c r="G19" s="150">
        <f>'5 день'!E56+'5 день'!E69</f>
        <v>224.15</v>
      </c>
      <c r="H19" s="339"/>
      <c r="I19" s="150">
        <f>'7 день'!E59</f>
        <v>120</v>
      </c>
      <c r="J19" s="150"/>
      <c r="K19" s="150"/>
      <c r="L19" s="150">
        <f>'10 день '!E48+'10 день '!E62</f>
        <v>218.4</v>
      </c>
      <c r="M19" s="339">
        <f t="shared" si="0"/>
        <v>1073.55</v>
      </c>
      <c r="N19" s="339">
        <f t="shared" si="1"/>
        <v>107.35499999999999</v>
      </c>
      <c r="O19" s="221">
        <v>350</v>
      </c>
      <c r="P19" s="222">
        <f t="shared" si="2"/>
        <v>30.672857142857136</v>
      </c>
    </row>
    <row r="20" spans="1:16" ht="18.75">
      <c r="A20" s="148">
        <v>16</v>
      </c>
      <c r="B20" s="149" t="s">
        <v>82</v>
      </c>
      <c r="C20" s="150"/>
      <c r="D20" s="150"/>
      <c r="E20" s="150"/>
      <c r="F20" s="150"/>
      <c r="G20" s="150"/>
      <c r="H20" s="339"/>
      <c r="I20" s="150">
        <f>'7 день'!E53</f>
        <v>180</v>
      </c>
      <c r="J20" s="150"/>
      <c r="K20" s="150"/>
      <c r="L20" s="150"/>
      <c r="M20" s="339">
        <f t="shared" si="0"/>
        <v>180</v>
      </c>
      <c r="N20" s="339">
        <f t="shared" si="1"/>
        <v>18</v>
      </c>
      <c r="O20" s="221">
        <v>60</v>
      </c>
      <c r="P20" s="222">
        <f t="shared" si="2"/>
        <v>30</v>
      </c>
    </row>
    <row r="21" spans="1:16" ht="18.75">
      <c r="A21" s="148">
        <v>17</v>
      </c>
      <c r="B21" s="149" t="s">
        <v>83</v>
      </c>
      <c r="C21" s="150"/>
      <c r="D21" s="150">
        <f>'2 день'!E49</f>
        <v>32</v>
      </c>
      <c r="E21" s="150"/>
      <c r="F21" s="150"/>
      <c r="G21" s="150"/>
      <c r="H21" s="339">
        <f>'6 день'!E57</f>
        <v>15</v>
      </c>
      <c r="I21" s="150"/>
      <c r="J21" s="150"/>
      <c r="K21" s="150">
        <f>'9 день'!E46</f>
        <v>2.5</v>
      </c>
      <c r="L21" s="150"/>
      <c r="M21" s="339">
        <f t="shared" si="0"/>
        <v>49.5</v>
      </c>
      <c r="N21" s="339">
        <f t="shared" si="1"/>
        <v>4.95</v>
      </c>
      <c r="O21" s="221">
        <v>15</v>
      </c>
      <c r="P21" s="222">
        <f t="shared" si="2"/>
        <v>33</v>
      </c>
    </row>
    <row r="22" spans="1:16" ht="18.75">
      <c r="A22" s="148">
        <v>18</v>
      </c>
      <c r="B22" s="149" t="s">
        <v>84</v>
      </c>
      <c r="C22" s="150"/>
      <c r="D22" s="150">
        <f>'2 день'!E41</f>
        <v>10</v>
      </c>
      <c r="E22" s="150"/>
      <c r="F22" s="150">
        <f>'4 день'!E60</f>
        <v>5</v>
      </c>
      <c r="G22" s="150"/>
      <c r="H22" s="339">
        <f>'6 день'!E40</f>
        <v>10</v>
      </c>
      <c r="I22" s="150"/>
      <c r="J22" s="150"/>
      <c r="K22" s="150"/>
      <c r="L22" s="150">
        <f>'10 день '!E44</f>
        <v>5</v>
      </c>
      <c r="M22" s="339">
        <f t="shared" si="0"/>
        <v>30</v>
      </c>
      <c r="N22" s="339">
        <f t="shared" si="1"/>
        <v>3</v>
      </c>
      <c r="O22" s="221">
        <v>10</v>
      </c>
      <c r="P22" s="222">
        <f t="shared" si="2"/>
        <v>30</v>
      </c>
    </row>
    <row r="23" spans="1:16" ht="18.75">
      <c r="A23" s="148">
        <v>19</v>
      </c>
      <c r="B23" s="149" t="s">
        <v>52</v>
      </c>
      <c r="C23" s="150">
        <f>'1 день'!E40+'1 день'!E55</f>
        <v>9.4</v>
      </c>
      <c r="D23" s="150">
        <f>'2 день'!E39+'2 день'!E48</f>
        <v>10</v>
      </c>
      <c r="E23" s="150">
        <f>'3 день'!E49+'3 день'!E63</f>
        <v>12.5</v>
      </c>
      <c r="F23" s="150">
        <f>'4 день'!E58+'4 день'!E70+'4 день'!E76</f>
        <v>16.3</v>
      </c>
      <c r="G23" s="150">
        <f>'5 день'!E50+'5 день'!E54+'5 день'!E61</f>
        <v>11.75</v>
      </c>
      <c r="H23" s="339">
        <f>'6 день'!E38+'6 день'!E45+'6 день'!E52</f>
        <v>16.1</v>
      </c>
      <c r="I23" s="150">
        <f>'7 день'!E45</f>
        <v>3</v>
      </c>
      <c r="J23" s="150">
        <f>'8 день'!E46+'8 день'!E61+'8 день'!E66</f>
        <v>11.3</v>
      </c>
      <c r="K23" s="150">
        <f>'9 день'!E35+'9 день'!E44+'9 день'!E47</f>
        <v>14</v>
      </c>
      <c r="L23" s="150">
        <f>'10 день '!E40+'10 день '!E52+'10 день '!E57</f>
        <v>16.3</v>
      </c>
      <c r="M23" s="339">
        <f t="shared" si="0"/>
        <v>120.65</v>
      </c>
      <c r="N23" s="339">
        <f t="shared" si="1"/>
        <v>12.065000000000001</v>
      </c>
      <c r="O23" s="221">
        <v>35</v>
      </c>
      <c r="P23" s="222">
        <f t="shared" si="2"/>
        <v>34.471428571428575</v>
      </c>
    </row>
    <row r="24" spans="1:16" ht="18.75">
      <c r="A24" s="148">
        <v>20</v>
      </c>
      <c r="B24" s="149" t="s">
        <v>85</v>
      </c>
      <c r="C24" s="150">
        <f>'1 день'!E32+'1 день'!E47</f>
        <v>9.5</v>
      </c>
      <c r="D24" s="150">
        <f>'2 день'!E28+'2 день'!E46</f>
        <v>11.4</v>
      </c>
      <c r="E24" s="150">
        <f>'3 день'!E55</f>
        <v>0.5</v>
      </c>
      <c r="F24" s="150">
        <f>'4 день'!E48</f>
        <v>4.8</v>
      </c>
      <c r="G24" s="150">
        <f>'5 день'!E45</f>
        <v>4</v>
      </c>
      <c r="H24" s="339">
        <f>'6 день'!E29</f>
        <v>6.4</v>
      </c>
      <c r="I24" s="150">
        <f>'7 день'!E56</f>
        <v>5.4</v>
      </c>
      <c r="J24" s="150">
        <f>'8 день'!E55</f>
        <v>2.3</v>
      </c>
      <c r="K24" s="150">
        <f>'9 день'!E23</f>
        <v>5.6</v>
      </c>
      <c r="L24" s="150">
        <f>'10 день '!E29</f>
        <v>5.6</v>
      </c>
      <c r="M24" s="339">
        <f t="shared" si="0"/>
        <v>55.5</v>
      </c>
      <c r="N24" s="339">
        <f t="shared" si="1"/>
        <v>5.55</v>
      </c>
      <c r="O24" s="221">
        <v>18</v>
      </c>
      <c r="P24" s="222">
        <f t="shared" si="2"/>
        <v>30.833333333333332</v>
      </c>
    </row>
    <row r="25" spans="1:16" ht="18.75">
      <c r="A25" s="148">
        <v>21</v>
      </c>
      <c r="B25" s="149" t="s">
        <v>86</v>
      </c>
      <c r="C25" s="150"/>
      <c r="D25" s="150">
        <f>'2 день'!E44</f>
        <v>111.43</v>
      </c>
      <c r="E25" s="150"/>
      <c r="F25" s="150"/>
      <c r="G25" s="150">
        <f>'5 день'!E55</f>
        <v>4.4</v>
      </c>
      <c r="H25" s="339"/>
      <c r="I25" s="150">
        <f>'7 день'!E55+'7 день'!E49</f>
        <v>7.4</v>
      </c>
      <c r="J25" s="150">
        <f>'8 день'!E43</f>
        <v>5</v>
      </c>
      <c r="K25" s="150"/>
      <c r="L25" s="150"/>
      <c r="M25" s="339">
        <f t="shared" si="0"/>
        <v>128.23000000000002</v>
      </c>
      <c r="N25" s="339">
        <f t="shared" si="1"/>
        <v>12.823000000000002</v>
      </c>
      <c r="O25" s="221">
        <v>40</v>
      </c>
      <c r="P25" s="222">
        <f t="shared" si="2"/>
        <v>32.057500000000005</v>
      </c>
    </row>
    <row r="26" spans="1:16" ht="18.75">
      <c r="A26" s="148">
        <v>22</v>
      </c>
      <c r="B26" s="149" t="s">
        <v>58</v>
      </c>
      <c r="C26" s="150">
        <f>'1 день'!E31</f>
        <v>4</v>
      </c>
      <c r="D26" s="150">
        <f>'2 день'!E31+'2 день'!E52</f>
        <v>10.8</v>
      </c>
      <c r="E26" s="150">
        <f>'3 день'!E61+'3 день'!E66</f>
        <v>11</v>
      </c>
      <c r="F26" s="150">
        <f>'4 день'!E82</f>
        <v>10</v>
      </c>
      <c r="G26" s="150">
        <f>'5 день'!E70</f>
        <v>8</v>
      </c>
      <c r="H26" s="339">
        <f>'6 день'!E28</f>
        <v>0.8</v>
      </c>
      <c r="I26" s="150">
        <f>'7 день'!E38+'7 день'!E58+'7 день'!E63</f>
        <v>35</v>
      </c>
      <c r="J26" s="150">
        <f>'8 день'!E71</f>
        <v>15</v>
      </c>
      <c r="K26" s="150"/>
      <c r="L26" s="150">
        <f>'10 день '!E31+'10 день '!E63</f>
        <v>8.8</v>
      </c>
      <c r="M26" s="339">
        <f t="shared" si="0"/>
        <v>103.39999999999999</v>
      </c>
      <c r="N26" s="339">
        <f t="shared" si="1"/>
        <v>10.34</v>
      </c>
      <c r="O26" s="221">
        <v>35</v>
      </c>
      <c r="P26" s="222">
        <f t="shared" si="2"/>
        <v>29.542857142857144</v>
      </c>
    </row>
    <row r="27" spans="1:16" ht="18.75">
      <c r="A27" s="148">
        <v>23</v>
      </c>
      <c r="B27" s="149" t="s">
        <v>87</v>
      </c>
      <c r="C27" s="150"/>
      <c r="D27" s="150"/>
      <c r="E27" s="150"/>
      <c r="F27" s="150"/>
      <c r="G27" s="150"/>
      <c r="H27" s="339"/>
      <c r="I27" s="150"/>
      <c r="J27" s="150"/>
      <c r="K27" s="150">
        <f>'9 день'!E50</f>
        <v>45</v>
      </c>
      <c r="L27" s="150"/>
      <c r="M27" s="339">
        <f t="shared" si="0"/>
        <v>45</v>
      </c>
      <c r="N27" s="339">
        <f t="shared" si="1"/>
        <v>4.5</v>
      </c>
      <c r="O27" s="221">
        <v>15</v>
      </c>
      <c r="P27" s="222">
        <f t="shared" si="2"/>
        <v>30</v>
      </c>
    </row>
    <row r="28" spans="1:16" ht="18.75">
      <c r="A28" s="148">
        <v>24</v>
      </c>
      <c r="B28" s="149" t="s">
        <v>48</v>
      </c>
      <c r="C28" s="150"/>
      <c r="D28" s="150"/>
      <c r="E28" s="150">
        <f>'3 день'!E65</f>
        <v>2</v>
      </c>
      <c r="F28" s="150"/>
      <c r="G28" s="150"/>
      <c r="H28" s="339"/>
      <c r="I28" s="150"/>
      <c r="J28" s="150">
        <f>'8 день'!E70</f>
        <v>2</v>
      </c>
      <c r="K28" s="150"/>
      <c r="L28" s="150"/>
      <c r="M28" s="339">
        <f t="shared" si="0"/>
        <v>4</v>
      </c>
      <c r="N28" s="339">
        <f t="shared" si="1"/>
        <v>0.4</v>
      </c>
      <c r="O28" s="221">
        <v>2</v>
      </c>
      <c r="P28" s="222">
        <f t="shared" si="2"/>
        <v>20</v>
      </c>
    </row>
    <row r="29" spans="1:16" ht="18.75">
      <c r="A29" s="148">
        <v>25</v>
      </c>
      <c r="B29" s="149" t="s">
        <v>88</v>
      </c>
      <c r="C29" s="150"/>
      <c r="D29" s="150"/>
      <c r="E29" s="150"/>
      <c r="F29" s="150"/>
      <c r="G29" s="150">
        <f>'5 день'!E68</f>
        <v>2</v>
      </c>
      <c r="H29" s="339"/>
      <c r="I29" s="150"/>
      <c r="J29" s="150"/>
      <c r="K29" s="150"/>
      <c r="L29" s="150">
        <f>'10 день '!E61</f>
        <v>2</v>
      </c>
      <c r="M29" s="339">
        <f t="shared" si="0"/>
        <v>4</v>
      </c>
      <c r="N29" s="339">
        <f t="shared" si="1"/>
        <v>0.4</v>
      </c>
      <c r="O29" s="221">
        <v>1.2</v>
      </c>
      <c r="P29" s="222">
        <f t="shared" si="2"/>
        <v>33.333333333333336</v>
      </c>
    </row>
    <row r="30" spans="1:16" ht="18.75">
      <c r="A30" s="148">
        <v>26</v>
      </c>
      <c r="B30" s="149" t="s">
        <v>89</v>
      </c>
      <c r="C30" s="150"/>
      <c r="D30" s="150"/>
      <c r="E30" s="150"/>
      <c r="F30" s="150">
        <f>'4 день'!E80</f>
        <v>5</v>
      </c>
      <c r="G30" s="150"/>
      <c r="H30" s="339"/>
      <c r="I30" s="150"/>
      <c r="J30" s="150"/>
      <c r="K30" s="150"/>
      <c r="L30" s="150"/>
      <c r="M30" s="339">
        <f t="shared" si="0"/>
        <v>5</v>
      </c>
      <c r="N30" s="339">
        <f t="shared" si="1"/>
        <v>0.5</v>
      </c>
      <c r="O30" s="221">
        <v>2</v>
      </c>
      <c r="P30" s="222">
        <f t="shared" si="2"/>
        <v>25</v>
      </c>
    </row>
    <row r="31" spans="1:16" ht="18.75">
      <c r="A31" s="245">
        <v>27</v>
      </c>
      <c r="B31" s="242" t="s">
        <v>141</v>
      </c>
      <c r="C31" s="247">
        <f>'1 день'!E49</f>
        <v>0</v>
      </c>
      <c r="D31" s="247">
        <f>'2 день'!E29+'2 день'!E38</f>
        <v>24</v>
      </c>
      <c r="E31" s="247"/>
      <c r="F31" s="247">
        <f>'4 день'!E57</f>
        <v>3.2</v>
      </c>
      <c r="G31" s="247">
        <f>'5 день'!E43+'5 день'!E64</f>
        <v>66.8</v>
      </c>
      <c r="H31" s="247">
        <f>'6 день'!E31+'6 день'!E37+'6 день'!E47</f>
        <v>27.2</v>
      </c>
      <c r="I31" s="247">
        <f>'7 день'!E44</f>
        <v>3.2</v>
      </c>
      <c r="J31" s="247"/>
      <c r="K31" s="247"/>
      <c r="L31" s="247">
        <f>'10 день '!E43</f>
        <v>1.25</v>
      </c>
      <c r="M31" s="247">
        <f t="shared" si="0"/>
        <v>125.65</v>
      </c>
      <c r="N31" s="247">
        <f t="shared" si="1"/>
        <v>12.565000000000001</v>
      </c>
      <c r="O31" s="266">
        <f>N11</f>
        <v>136.155</v>
      </c>
      <c r="P31" s="248">
        <f t="shared" si="2"/>
        <v>9.22845286621865</v>
      </c>
    </row>
    <row r="32" spans="1:16" ht="18.75">
      <c r="A32" s="246"/>
      <c r="B32" s="244" t="s">
        <v>142</v>
      </c>
      <c r="C32" s="243"/>
      <c r="D32" s="243"/>
      <c r="E32" s="243"/>
      <c r="F32" s="243"/>
      <c r="G32" s="243"/>
      <c r="H32" s="243"/>
      <c r="I32" s="243"/>
      <c r="J32" s="243"/>
      <c r="K32" s="243"/>
      <c r="L32" s="243"/>
      <c r="M32" s="331"/>
      <c r="N32" s="331"/>
      <c r="O32" s="243"/>
      <c r="P32" s="332"/>
    </row>
    <row r="33" spans="1:16" ht="18.75">
      <c r="A33" s="379">
        <v>28</v>
      </c>
      <c r="B33" s="329" t="s">
        <v>323</v>
      </c>
      <c r="C33" s="339"/>
      <c r="D33" s="339">
        <f>'2 день'!E53</f>
        <v>9</v>
      </c>
      <c r="E33" s="339"/>
      <c r="F33" s="339"/>
      <c r="G33" s="339"/>
      <c r="H33" s="339"/>
      <c r="I33" s="339"/>
      <c r="J33" s="339"/>
      <c r="K33" s="339"/>
      <c r="L33" s="339"/>
      <c r="M33" s="339">
        <f t="shared" si="0"/>
        <v>9</v>
      </c>
      <c r="N33" s="339">
        <f>SUM(M33/12)</f>
        <v>0.75</v>
      </c>
      <c r="O33" s="358">
        <v>4</v>
      </c>
      <c r="P33" s="248">
        <f t="shared" si="2"/>
        <v>18.75</v>
      </c>
    </row>
    <row r="34" spans="1:16" ht="18.75">
      <c r="A34" s="338">
        <v>29</v>
      </c>
      <c r="B34" s="149" t="s">
        <v>324</v>
      </c>
      <c r="C34" s="339">
        <f>'1 день'!E33+'1 день'!E41+'1 день'!E48+'1 день'!E56</f>
        <v>2.2</v>
      </c>
      <c r="D34" s="339">
        <f>'2 день'!E32+'2 день'!E40+'2 день'!E47</f>
        <v>1.6</v>
      </c>
      <c r="E34" s="339">
        <f>'3 день'!E50+'3 день'!E62</f>
        <v>1.3</v>
      </c>
      <c r="F34" s="339">
        <f>'4 день'!E51+'4 день'!E61+'4 день'!E71+'4 день'!E77</f>
        <v>2.2</v>
      </c>
      <c r="G34" s="339">
        <f>'5 день'!E57+'5 день'!E66</f>
        <v>1.1</v>
      </c>
      <c r="H34" s="339">
        <f>'6 день'!E30+'6 день'!E39+'6 день'!E48+'6 день'!E53</f>
        <v>2.2</v>
      </c>
      <c r="I34" s="339">
        <f>'7 день'!E50</f>
        <v>0.5</v>
      </c>
      <c r="J34" s="339">
        <f>'8 день'!E36+'8 день'!E47+'8 день'!E56+'8 день'!E67</f>
        <v>2.2</v>
      </c>
      <c r="K34" s="339">
        <f>'9 день'!E24+'9 день'!E34+'9 день'!E48</f>
        <v>1.6</v>
      </c>
      <c r="L34" s="339">
        <f>'10 день '!E30+'10 день '!E42+'10 день '!E53+'10 день '!E58</f>
        <v>3.1</v>
      </c>
      <c r="M34" s="339">
        <f t="shared" si="0"/>
        <v>18</v>
      </c>
      <c r="N34" s="339">
        <f>SUM(M34/12)</f>
        <v>1.5</v>
      </c>
      <c r="O34" s="358">
        <v>5</v>
      </c>
      <c r="P34" s="358">
        <f t="shared" si="2"/>
        <v>30</v>
      </c>
    </row>
    <row r="36" ht="18.75">
      <c r="B36" s="451" t="s">
        <v>385</v>
      </c>
    </row>
  </sheetData>
  <sheetProtection/>
  <mergeCells count="1">
    <mergeCell ref="B2:O2"/>
  </mergeCells>
  <printOptions/>
  <pageMargins left="0.7" right="0.7" top="0.75" bottom="0.75" header="0.3" footer="0.3"/>
  <pageSetup horizontalDpi="600" verticalDpi="600" orientation="landscape" paperSize="9" scale="5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35"/>
  <sheetViews>
    <sheetView zoomScale="82" zoomScaleNormal="82" zoomScaleSheetLayoutView="100" zoomScalePageLayoutView="0" workbookViewId="0" topLeftCell="A1">
      <selection activeCell="M22" sqref="M22"/>
    </sheetView>
  </sheetViews>
  <sheetFormatPr defaultColWidth="9.140625" defaultRowHeight="15"/>
  <cols>
    <col min="1" max="1" width="9.28125" style="270" bestFit="1" customWidth="1"/>
    <col min="2" max="2" width="31.7109375" style="270" customWidth="1"/>
    <col min="3" max="6" width="9.421875" style="270" bestFit="1" customWidth="1"/>
    <col min="7" max="7" width="11.421875" style="270" customWidth="1"/>
    <col min="8" max="11" width="9.421875" style="270" bestFit="1" customWidth="1"/>
    <col min="12" max="12" width="9.28125" style="270" bestFit="1" customWidth="1"/>
    <col min="13" max="13" width="10.00390625" style="270" customWidth="1"/>
    <col min="14" max="14" width="10.8515625" style="270" customWidth="1"/>
    <col min="15" max="15" width="20.57421875" style="270" customWidth="1"/>
    <col min="16" max="16" width="13.8515625" style="270" customWidth="1"/>
    <col min="17" max="16384" width="9.140625" style="270" customWidth="1"/>
  </cols>
  <sheetData>
    <row r="1" spans="3:13" ht="21"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</row>
    <row r="2" spans="1:16" ht="20.25">
      <c r="A2" s="145"/>
      <c r="B2" s="453" t="s">
        <v>407</v>
      </c>
      <c r="C2" s="453"/>
      <c r="D2" s="453"/>
      <c r="E2" s="453"/>
      <c r="F2" s="453"/>
      <c r="G2" s="453"/>
      <c r="H2" s="453"/>
      <c r="I2" s="453"/>
      <c r="J2" s="453"/>
      <c r="K2" s="453"/>
      <c r="L2" s="453"/>
      <c r="M2" s="453"/>
      <c r="N2" s="453"/>
      <c r="O2" s="453"/>
      <c r="P2" s="145"/>
    </row>
    <row r="3" spans="1:16" ht="18.75">
      <c r="A3" s="146"/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</row>
    <row r="4" spans="1:16" ht="18.75">
      <c r="A4" s="147" t="s">
        <v>64</v>
      </c>
      <c r="B4" s="147" t="s">
        <v>65</v>
      </c>
      <c r="C4" s="147">
        <v>1</v>
      </c>
      <c r="D4" s="147">
        <v>2</v>
      </c>
      <c r="E4" s="147">
        <v>3</v>
      </c>
      <c r="F4" s="147">
        <v>4</v>
      </c>
      <c r="G4" s="147">
        <v>5</v>
      </c>
      <c r="H4" s="147">
        <v>6</v>
      </c>
      <c r="I4" s="147">
        <v>7</v>
      </c>
      <c r="J4" s="147">
        <v>8</v>
      </c>
      <c r="K4" s="147">
        <v>9</v>
      </c>
      <c r="L4" s="147">
        <v>10</v>
      </c>
      <c r="M4" s="147" t="s">
        <v>66</v>
      </c>
      <c r="N4" s="147" t="s">
        <v>67</v>
      </c>
      <c r="O4" s="147" t="s">
        <v>124</v>
      </c>
      <c r="P4" s="147" t="s">
        <v>68</v>
      </c>
    </row>
    <row r="5" spans="1:16" ht="18.75">
      <c r="A5" s="148">
        <v>1</v>
      </c>
      <c r="B5" s="149" t="s">
        <v>276</v>
      </c>
      <c r="C5" s="150">
        <f>'1 день'!E79</f>
        <v>24</v>
      </c>
      <c r="D5" s="150"/>
      <c r="E5" s="150"/>
      <c r="F5" s="150"/>
      <c r="G5" s="150">
        <f>'5 день'!E93</f>
        <v>36</v>
      </c>
      <c r="H5" s="150">
        <f>'6 день'!E83</f>
        <v>24</v>
      </c>
      <c r="I5" s="150">
        <f>'7 день'!E81</f>
        <v>24</v>
      </c>
      <c r="J5" s="150"/>
      <c r="K5" s="150">
        <f>'9 день'!E77</f>
        <v>24</v>
      </c>
      <c r="L5" s="150"/>
      <c r="M5" s="150">
        <f aca="true" t="shared" si="0" ref="M5:M31">SUM(C5:L5)</f>
        <v>132</v>
      </c>
      <c r="N5" s="150">
        <f>SUM(M5/10)</f>
        <v>13.2</v>
      </c>
      <c r="O5" s="221">
        <v>120</v>
      </c>
      <c r="P5" s="222">
        <f>SUM(N5*100/O5)</f>
        <v>11</v>
      </c>
    </row>
    <row r="6" spans="1:16" ht="18.75">
      <c r="A6" s="148">
        <v>2</v>
      </c>
      <c r="B6" s="149" t="s">
        <v>69</v>
      </c>
      <c r="C6" s="150"/>
      <c r="D6" s="150">
        <f>'2 день'!E72</f>
        <v>30</v>
      </c>
      <c r="E6" s="150">
        <f>'3 день'!E93</f>
        <v>30</v>
      </c>
      <c r="F6" s="150">
        <f>'4 день'!E103</f>
        <v>30</v>
      </c>
      <c r="G6" s="150"/>
      <c r="H6" s="150">
        <f>'6 день'!E65+'6 день'!E68</f>
        <v>17.896</v>
      </c>
      <c r="I6" s="150"/>
      <c r="J6" s="150">
        <f>'8 день'!E96</f>
        <v>30</v>
      </c>
      <c r="K6" s="150"/>
      <c r="L6" s="150">
        <f>'10 день '!E73</f>
        <v>50</v>
      </c>
      <c r="M6" s="339">
        <f t="shared" si="0"/>
        <v>187.89600000000002</v>
      </c>
      <c r="N6" s="339">
        <f aca="true" t="shared" si="1" ref="N6:N35">SUM(M6/10)</f>
        <v>18.7896</v>
      </c>
      <c r="O6" s="221">
        <v>200</v>
      </c>
      <c r="P6" s="222">
        <f aca="true" t="shared" si="2" ref="P6:P35">SUM(N6*100/O6)</f>
        <v>9.3948</v>
      </c>
    </row>
    <row r="7" spans="1:16" ht="18.75">
      <c r="A7" s="148">
        <v>3</v>
      </c>
      <c r="B7" s="149" t="s">
        <v>70</v>
      </c>
      <c r="C7" s="150"/>
      <c r="D7" s="150">
        <f>'2 день'!E63</f>
        <v>10.35</v>
      </c>
      <c r="E7" s="150"/>
      <c r="F7" s="150"/>
      <c r="G7" s="150">
        <f>'5 день'!E81+'5 день'!E85</f>
        <v>7.6</v>
      </c>
      <c r="H7" s="150"/>
      <c r="I7" s="150"/>
      <c r="J7" s="150"/>
      <c r="K7" s="150"/>
      <c r="L7" s="150"/>
      <c r="M7" s="339">
        <f t="shared" si="0"/>
        <v>17.95</v>
      </c>
      <c r="N7" s="339">
        <f t="shared" si="1"/>
        <v>1.795</v>
      </c>
      <c r="O7" s="221">
        <v>20</v>
      </c>
      <c r="P7" s="222">
        <f t="shared" si="2"/>
        <v>8.975</v>
      </c>
    </row>
    <row r="8" spans="1:16" ht="18.75">
      <c r="A8" s="148">
        <v>4</v>
      </c>
      <c r="B8" s="149" t="s">
        <v>71</v>
      </c>
      <c r="C8" s="150"/>
      <c r="D8" s="150"/>
      <c r="E8" s="150">
        <f>'3 день'!E82</f>
        <v>8.3</v>
      </c>
      <c r="F8" s="150">
        <f>'4 день'!E92</f>
        <v>60</v>
      </c>
      <c r="G8" s="150"/>
      <c r="H8" s="150"/>
      <c r="I8" s="150">
        <f>'7 день'!E71</f>
        <v>6</v>
      </c>
      <c r="J8" s="150"/>
      <c r="K8" s="150"/>
      <c r="L8" s="150"/>
      <c r="M8" s="339">
        <f t="shared" si="0"/>
        <v>74.3</v>
      </c>
      <c r="N8" s="339">
        <f t="shared" si="1"/>
        <v>7.43</v>
      </c>
      <c r="O8" s="221">
        <v>50</v>
      </c>
      <c r="P8" s="222">
        <f t="shared" si="2"/>
        <v>14.86</v>
      </c>
    </row>
    <row r="9" spans="1:17" ht="18.75">
      <c r="A9" s="148">
        <v>5</v>
      </c>
      <c r="B9" s="149" t="s">
        <v>72</v>
      </c>
      <c r="C9" s="150"/>
      <c r="D9" s="150"/>
      <c r="E9" s="150"/>
      <c r="F9" s="150"/>
      <c r="G9" s="150"/>
      <c r="H9" s="150"/>
      <c r="I9" s="150"/>
      <c r="J9" s="150"/>
      <c r="K9" s="150"/>
      <c r="L9" s="150">
        <f>'10 день '!E77</f>
        <v>24</v>
      </c>
      <c r="M9" s="339">
        <f t="shared" si="0"/>
        <v>24</v>
      </c>
      <c r="N9" s="339">
        <f t="shared" si="1"/>
        <v>2.4</v>
      </c>
      <c r="O9" s="221">
        <v>20</v>
      </c>
      <c r="P9" s="222">
        <f t="shared" si="2"/>
        <v>12</v>
      </c>
      <c r="Q9" s="301"/>
    </row>
    <row r="10" spans="1:17" ht="18.75">
      <c r="A10" s="148">
        <v>6</v>
      </c>
      <c r="B10" s="149" t="s">
        <v>73</v>
      </c>
      <c r="C10" s="150">
        <f>'1 день'!E68</f>
        <v>187</v>
      </c>
      <c r="D10" s="150"/>
      <c r="E10" s="150"/>
      <c r="F10" s="150"/>
      <c r="G10" s="150"/>
      <c r="H10" s="150"/>
      <c r="I10" s="150"/>
      <c r="J10" s="150">
        <f>'8 день'!E79</f>
        <v>22</v>
      </c>
      <c r="K10" s="150">
        <f>'9 день'!E58</f>
        <v>75.2</v>
      </c>
      <c r="L10" s="150"/>
      <c r="M10" s="339">
        <f t="shared" si="0"/>
        <v>284.2</v>
      </c>
      <c r="N10" s="339">
        <f t="shared" si="1"/>
        <v>28.419999999999998</v>
      </c>
      <c r="O10" s="221">
        <v>187</v>
      </c>
      <c r="P10" s="222">
        <f t="shared" si="2"/>
        <v>15.197860962566844</v>
      </c>
      <c r="Q10" s="301"/>
    </row>
    <row r="11" spans="1:17" ht="18.75">
      <c r="A11" s="148">
        <v>7</v>
      </c>
      <c r="B11" s="149" t="s">
        <v>74</v>
      </c>
      <c r="C11" s="150">
        <f>'1 день'!E69</f>
        <v>12</v>
      </c>
      <c r="D11" s="150"/>
      <c r="E11" s="150">
        <f>'3 день'!E75+'3 день'!E76+'3 день'!E83</f>
        <v>105.2</v>
      </c>
      <c r="F11" s="150"/>
      <c r="G11" s="150"/>
      <c r="H11" s="150">
        <f>'6 день'!E69+'6 день'!E74+'6 день'!E76</f>
        <v>57</v>
      </c>
      <c r="I11" s="150">
        <f>'7 день'!E72+'7 день'!E74</f>
        <v>79.2</v>
      </c>
      <c r="J11" s="150">
        <f>'8 день'!E80+'8 день'!E81+'8 день'!E82+'8 день'!E83</f>
        <v>64</v>
      </c>
      <c r="K11" s="150">
        <f>'9 день'!E59+'9 день'!E60+'9 день'!E61+'9 день'!E66+'9 день'!E67+'9 день'!E68</f>
        <v>120.13333333333334</v>
      </c>
      <c r="L11" s="150"/>
      <c r="M11" s="339">
        <f t="shared" si="0"/>
        <v>437.5333333333333</v>
      </c>
      <c r="N11" s="339">
        <f t="shared" si="1"/>
        <v>43.75333333333333</v>
      </c>
      <c r="O11" s="221">
        <v>320</v>
      </c>
      <c r="P11" s="222">
        <f t="shared" si="2"/>
        <v>13.672916666666666</v>
      </c>
      <c r="Q11" s="301"/>
    </row>
    <row r="12" spans="1:17" ht="18.75">
      <c r="A12" s="148">
        <v>8</v>
      </c>
      <c r="B12" s="149" t="s">
        <v>75</v>
      </c>
      <c r="C12" s="150"/>
      <c r="D12" s="150"/>
      <c r="E12" s="150"/>
      <c r="F12" s="150">
        <f>'4 день'!E94+'4 день'!E99</f>
        <v>70</v>
      </c>
      <c r="G12" s="150"/>
      <c r="H12" s="150"/>
      <c r="I12" s="150"/>
      <c r="J12" s="150"/>
      <c r="K12" s="150">
        <f>'9 день'!E73</f>
        <v>40</v>
      </c>
      <c r="L12" s="150">
        <f>'10 день '!E78</f>
        <v>106</v>
      </c>
      <c r="M12" s="339">
        <f t="shared" si="0"/>
        <v>216</v>
      </c>
      <c r="N12" s="339">
        <f t="shared" si="1"/>
        <v>21.6</v>
      </c>
      <c r="O12" s="221">
        <v>185</v>
      </c>
      <c r="P12" s="222">
        <f t="shared" si="2"/>
        <v>11.675675675675675</v>
      </c>
      <c r="Q12" s="301"/>
    </row>
    <row r="13" spans="1:17" ht="18.75">
      <c r="A13" s="148">
        <v>9</v>
      </c>
      <c r="B13" s="149" t="s">
        <v>76</v>
      </c>
      <c r="C13" s="150"/>
      <c r="D13" s="150"/>
      <c r="E13" s="150"/>
      <c r="F13" s="150">
        <f>'4 день'!E93</f>
        <v>20</v>
      </c>
      <c r="G13" s="150"/>
      <c r="H13" s="150"/>
      <c r="I13" s="150"/>
      <c r="J13" s="150"/>
      <c r="K13" s="150"/>
      <c r="L13" s="150"/>
      <c r="M13" s="339">
        <f t="shared" si="0"/>
        <v>20</v>
      </c>
      <c r="N13" s="339">
        <f t="shared" si="1"/>
        <v>2</v>
      </c>
      <c r="O13" s="221">
        <v>20</v>
      </c>
      <c r="P13" s="222">
        <f t="shared" si="2"/>
        <v>10</v>
      </c>
      <c r="Q13" s="301"/>
    </row>
    <row r="14" spans="1:17" ht="18.75">
      <c r="A14" s="148">
        <v>10</v>
      </c>
      <c r="B14" s="249" t="s">
        <v>77</v>
      </c>
      <c r="C14" s="150"/>
      <c r="D14" s="150"/>
      <c r="E14" s="150">
        <f>'3 день'!E89</f>
        <v>60</v>
      </c>
      <c r="F14" s="150"/>
      <c r="G14" s="150"/>
      <c r="H14" s="150"/>
      <c r="I14" s="150"/>
      <c r="J14" s="150">
        <f>'8 день'!E94</f>
        <v>200</v>
      </c>
      <c r="K14" s="150"/>
      <c r="L14" s="150"/>
      <c r="M14" s="339">
        <f t="shared" si="0"/>
        <v>260</v>
      </c>
      <c r="N14" s="339">
        <f t="shared" si="1"/>
        <v>26</v>
      </c>
      <c r="O14" s="221">
        <v>200</v>
      </c>
      <c r="P14" s="222">
        <f t="shared" si="2"/>
        <v>13</v>
      </c>
      <c r="Q14" s="301"/>
    </row>
    <row r="15" spans="1:17" ht="18.75">
      <c r="A15" s="148">
        <v>11</v>
      </c>
      <c r="B15" s="149" t="s">
        <v>78</v>
      </c>
      <c r="C15" s="150">
        <f>'1 день'!E66</f>
        <v>53.3</v>
      </c>
      <c r="D15" s="150"/>
      <c r="E15" s="150">
        <f>'3 день'!E81</f>
        <v>63.3</v>
      </c>
      <c r="F15" s="150"/>
      <c r="G15" s="150"/>
      <c r="H15" s="150"/>
      <c r="I15" s="150">
        <f>'7 день'!E70</f>
        <v>48</v>
      </c>
      <c r="J15" s="150"/>
      <c r="K15" s="150"/>
      <c r="L15" s="150"/>
      <c r="M15" s="339">
        <f t="shared" si="0"/>
        <v>164.6</v>
      </c>
      <c r="N15" s="339">
        <f t="shared" si="1"/>
        <v>16.46</v>
      </c>
      <c r="O15" s="221">
        <v>78</v>
      </c>
      <c r="P15" s="222">
        <f t="shared" si="2"/>
        <v>21.102564102564102</v>
      </c>
      <c r="Q15" s="301"/>
    </row>
    <row r="16" spans="1:17" ht="18.75">
      <c r="A16" s="148">
        <v>12</v>
      </c>
      <c r="B16" s="149" t="s">
        <v>79</v>
      </c>
      <c r="C16" s="150"/>
      <c r="D16" s="150"/>
      <c r="E16" s="150"/>
      <c r="F16" s="150"/>
      <c r="G16" s="150"/>
      <c r="H16" s="150">
        <f>'6 день'!E64</f>
        <v>53</v>
      </c>
      <c r="I16" s="150"/>
      <c r="J16" s="150"/>
      <c r="K16" s="150"/>
      <c r="L16" s="150"/>
      <c r="M16" s="339">
        <f t="shared" si="0"/>
        <v>53</v>
      </c>
      <c r="N16" s="339">
        <f t="shared" si="1"/>
        <v>5.3</v>
      </c>
      <c r="O16" s="221">
        <v>53</v>
      </c>
      <c r="P16" s="222">
        <f t="shared" si="2"/>
        <v>10</v>
      </c>
      <c r="Q16" s="301"/>
    </row>
    <row r="17" spans="1:17" ht="18.75">
      <c r="A17" s="148">
        <v>13</v>
      </c>
      <c r="B17" s="149" t="s">
        <v>80</v>
      </c>
      <c r="C17" s="150"/>
      <c r="D17" s="150"/>
      <c r="E17" s="150"/>
      <c r="F17" s="150"/>
      <c r="G17" s="150">
        <f>'5 день'!E80</f>
        <v>88</v>
      </c>
      <c r="H17" s="150"/>
      <c r="I17" s="150"/>
      <c r="J17" s="150"/>
      <c r="K17" s="150"/>
      <c r="L17" s="150"/>
      <c r="M17" s="339">
        <f t="shared" si="0"/>
        <v>88</v>
      </c>
      <c r="N17" s="339">
        <f t="shared" si="1"/>
        <v>8.8</v>
      </c>
      <c r="O17" s="221">
        <v>77</v>
      </c>
      <c r="P17" s="222">
        <f t="shared" si="2"/>
        <v>11.42857142857143</v>
      </c>
      <c r="Q17" s="301"/>
    </row>
    <row r="18" spans="1:17" ht="18.75">
      <c r="A18" s="148">
        <v>14</v>
      </c>
      <c r="B18" s="149" t="s">
        <v>81</v>
      </c>
      <c r="C18" s="150"/>
      <c r="D18" s="150"/>
      <c r="E18" s="150"/>
      <c r="F18" s="150"/>
      <c r="G18" s="150"/>
      <c r="H18" s="150"/>
      <c r="I18" s="150"/>
      <c r="J18" s="150"/>
      <c r="K18" s="150"/>
      <c r="L18" s="150"/>
      <c r="M18" s="339">
        <f t="shared" si="0"/>
        <v>0</v>
      </c>
      <c r="N18" s="339">
        <f t="shared" si="1"/>
        <v>0</v>
      </c>
      <c r="O18" s="221">
        <v>40</v>
      </c>
      <c r="P18" s="222">
        <f t="shared" si="2"/>
        <v>0</v>
      </c>
      <c r="Q18" s="301"/>
    </row>
    <row r="19" spans="1:17" ht="18.75">
      <c r="A19" s="148">
        <v>15</v>
      </c>
      <c r="B19" s="149" t="s">
        <v>61</v>
      </c>
      <c r="C19" s="150">
        <f>'1 день'!E76</f>
        <v>200</v>
      </c>
      <c r="D19" s="150"/>
      <c r="E19" s="150"/>
      <c r="F19" s="150"/>
      <c r="G19" s="150">
        <f>'5 день'!E84</f>
        <v>10</v>
      </c>
      <c r="H19" s="150">
        <f>'6 день'!E66</f>
        <v>10.32</v>
      </c>
      <c r="I19" s="150">
        <f>'7 день'!E78</f>
        <v>165</v>
      </c>
      <c r="J19" s="150"/>
      <c r="K19" s="150"/>
      <c r="L19" s="150"/>
      <c r="M19" s="339">
        <f t="shared" si="0"/>
        <v>385.32</v>
      </c>
      <c r="N19" s="339">
        <f t="shared" si="1"/>
        <v>38.532</v>
      </c>
      <c r="O19" s="221">
        <v>350</v>
      </c>
      <c r="P19" s="222">
        <f t="shared" si="2"/>
        <v>11.009142857142857</v>
      </c>
      <c r="Q19" s="301"/>
    </row>
    <row r="20" spans="1:17" ht="18.75">
      <c r="A20" s="148">
        <v>16</v>
      </c>
      <c r="B20" s="149" t="s">
        <v>82</v>
      </c>
      <c r="C20" s="150"/>
      <c r="D20" s="150">
        <f>'2 день'!E62</f>
        <v>101.27</v>
      </c>
      <c r="E20" s="150"/>
      <c r="F20" s="150"/>
      <c r="G20" s="150"/>
      <c r="H20" s="150"/>
      <c r="I20" s="150"/>
      <c r="J20" s="150"/>
      <c r="K20" s="150"/>
      <c r="L20" s="150"/>
      <c r="M20" s="339">
        <f t="shared" si="0"/>
        <v>101.27</v>
      </c>
      <c r="N20" s="339">
        <f t="shared" si="1"/>
        <v>10.126999999999999</v>
      </c>
      <c r="O20" s="221">
        <v>60</v>
      </c>
      <c r="P20" s="222">
        <f t="shared" si="2"/>
        <v>16.878333333333334</v>
      </c>
      <c r="Q20" s="301"/>
    </row>
    <row r="21" spans="1:17" ht="18.75">
      <c r="A21" s="148">
        <v>17</v>
      </c>
      <c r="B21" s="149" t="s">
        <v>83</v>
      </c>
      <c r="C21" s="150"/>
      <c r="D21" s="150"/>
      <c r="E21" s="150"/>
      <c r="F21" s="150"/>
      <c r="G21" s="150"/>
      <c r="H21" s="150"/>
      <c r="I21" s="150"/>
      <c r="J21" s="150">
        <f>'8 день'!E90</f>
        <v>15</v>
      </c>
      <c r="K21" s="150"/>
      <c r="L21" s="150"/>
      <c r="M21" s="339">
        <f t="shared" si="0"/>
        <v>15</v>
      </c>
      <c r="N21" s="339">
        <f t="shared" si="1"/>
        <v>1.5</v>
      </c>
      <c r="O21" s="221">
        <v>15</v>
      </c>
      <c r="P21" s="222">
        <f t="shared" si="2"/>
        <v>10</v>
      </c>
      <c r="Q21" s="301"/>
    </row>
    <row r="22" spans="1:17" ht="18.75">
      <c r="A22" s="148">
        <v>18</v>
      </c>
      <c r="B22" s="149" t="s">
        <v>84</v>
      </c>
      <c r="C22" s="150"/>
      <c r="D22" s="150">
        <f>'2 день'!E66</f>
        <v>20</v>
      </c>
      <c r="E22" s="150"/>
      <c r="F22" s="150"/>
      <c r="G22" s="150"/>
      <c r="H22" s="150"/>
      <c r="I22" s="150"/>
      <c r="J22" s="150"/>
      <c r="K22" s="150"/>
      <c r="L22" s="150"/>
      <c r="M22" s="339">
        <f t="shared" si="0"/>
        <v>20</v>
      </c>
      <c r="N22" s="339">
        <f t="shared" si="1"/>
        <v>2</v>
      </c>
      <c r="O22" s="221">
        <v>10</v>
      </c>
      <c r="P22" s="222">
        <f t="shared" si="2"/>
        <v>20</v>
      </c>
      <c r="Q22" s="301"/>
    </row>
    <row r="23" spans="1:17" ht="18.75">
      <c r="A23" s="148">
        <v>19</v>
      </c>
      <c r="B23" s="149" t="s">
        <v>52</v>
      </c>
      <c r="C23" s="150">
        <f>'1 день'!E67</f>
        <v>12</v>
      </c>
      <c r="D23" s="150"/>
      <c r="E23" s="150"/>
      <c r="F23" s="150">
        <f>'4 день'!E96</f>
        <v>9</v>
      </c>
      <c r="G23" s="150"/>
      <c r="H23" s="150"/>
      <c r="I23" s="150">
        <f>'7 день'!E73</f>
        <v>4</v>
      </c>
      <c r="J23" s="150">
        <f>'8 день'!E91</f>
        <v>5</v>
      </c>
      <c r="K23" s="150">
        <f>'9 день'!E62+'9 день'!E64</f>
        <v>11.600000000000001</v>
      </c>
      <c r="L23" s="150">
        <f>'10 день '!E80</f>
        <v>4</v>
      </c>
      <c r="M23" s="339">
        <f t="shared" si="0"/>
        <v>45.6</v>
      </c>
      <c r="N23" s="339">
        <f t="shared" si="1"/>
        <v>4.5600000000000005</v>
      </c>
      <c r="O23" s="221">
        <v>35</v>
      </c>
      <c r="P23" s="222">
        <f t="shared" si="2"/>
        <v>13.02857142857143</v>
      </c>
      <c r="Q23" s="301"/>
    </row>
    <row r="24" spans="1:17" ht="18.75">
      <c r="A24" s="148">
        <v>20</v>
      </c>
      <c r="B24" s="149" t="s">
        <v>85</v>
      </c>
      <c r="C24" s="150"/>
      <c r="D24" s="150"/>
      <c r="E24" s="150">
        <f>'3 день'!E77+'3 день'!E84</f>
        <v>7.3</v>
      </c>
      <c r="F24" s="150"/>
      <c r="G24" s="150">
        <f>'5 день'!E82</f>
        <v>2</v>
      </c>
      <c r="H24" s="150">
        <f>'6 день'!E70+'6 день'!E78</f>
        <v>8.3</v>
      </c>
      <c r="I24" s="150"/>
      <c r="J24" s="150">
        <f>'8 день'!E84</f>
        <v>3.75</v>
      </c>
      <c r="K24" s="150"/>
      <c r="L24" s="150"/>
      <c r="M24" s="339">
        <f t="shared" si="0"/>
        <v>21.35</v>
      </c>
      <c r="N24" s="339">
        <f t="shared" si="1"/>
        <v>2.1350000000000002</v>
      </c>
      <c r="O24" s="221">
        <v>18</v>
      </c>
      <c r="P24" s="222">
        <f t="shared" si="2"/>
        <v>11.861111111111112</v>
      </c>
      <c r="Q24" s="301"/>
    </row>
    <row r="25" spans="1:17" ht="18.75">
      <c r="A25" s="148">
        <v>21</v>
      </c>
      <c r="B25" s="149" t="s">
        <v>86</v>
      </c>
      <c r="C25" s="150"/>
      <c r="D25" s="150">
        <f>'2 день'!E64</f>
        <v>5.4</v>
      </c>
      <c r="E25" s="150"/>
      <c r="F25" s="150"/>
      <c r="G25" s="150">
        <f>'5 день'!E83</f>
        <v>26</v>
      </c>
      <c r="H25" s="150">
        <f>'6 день'!E75</f>
        <v>16</v>
      </c>
      <c r="I25" s="150"/>
      <c r="J25" s="150"/>
      <c r="K25" s="150"/>
      <c r="L25" s="150"/>
      <c r="M25" s="339">
        <f t="shared" si="0"/>
        <v>47.4</v>
      </c>
      <c r="N25" s="339">
        <f t="shared" si="1"/>
        <v>4.74</v>
      </c>
      <c r="O25" s="221">
        <v>40</v>
      </c>
      <c r="P25" s="222">
        <f t="shared" si="2"/>
        <v>11.85</v>
      </c>
      <c r="Q25" s="301"/>
    </row>
    <row r="26" spans="1:17" ht="18.75">
      <c r="A26" s="148">
        <v>22</v>
      </c>
      <c r="B26" s="149" t="s">
        <v>58</v>
      </c>
      <c r="C26" s="150">
        <f>'1 день'!E77</f>
        <v>10</v>
      </c>
      <c r="D26" s="150">
        <f>'2 день'!E65</f>
        <v>5.4</v>
      </c>
      <c r="E26" s="150">
        <f>'3 день'!E90</f>
        <v>7</v>
      </c>
      <c r="F26" s="150">
        <f>'4 день'!E100+'4 день'!E95</f>
        <v>12</v>
      </c>
      <c r="G26" s="150"/>
      <c r="H26" s="150"/>
      <c r="I26" s="150">
        <f>'7 день'!E79</f>
        <v>7</v>
      </c>
      <c r="J26" s="150"/>
      <c r="K26" s="150">
        <f>'9 день'!E74</f>
        <v>7</v>
      </c>
      <c r="L26" s="150">
        <f>'10 день '!E79</f>
        <v>5</v>
      </c>
      <c r="M26" s="339">
        <f t="shared" si="0"/>
        <v>53.4</v>
      </c>
      <c r="N26" s="339">
        <f t="shared" si="1"/>
        <v>5.34</v>
      </c>
      <c r="O26" s="221">
        <v>35</v>
      </c>
      <c r="P26" s="222">
        <f t="shared" si="2"/>
        <v>15.257142857142858</v>
      </c>
      <c r="Q26" s="301"/>
    </row>
    <row r="27" spans="1:17" ht="18.75">
      <c r="A27" s="148">
        <v>23</v>
      </c>
      <c r="B27" s="149" t="s">
        <v>87</v>
      </c>
      <c r="C27" s="150"/>
      <c r="D27" s="150"/>
      <c r="E27" s="150"/>
      <c r="F27" s="150"/>
      <c r="G27" s="150">
        <f>'5 день'!E90</f>
        <v>15</v>
      </c>
      <c r="H27" s="150"/>
      <c r="I27" s="150"/>
      <c r="J27" s="150"/>
      <c r="K27" s="150"/>
      <c r="L27" s="150"/>
      <c r="M27" s="339">
        <f t="shared" si="0"/>
        <v>15</v>
      </c>
      <c r="N27" s="339">
        <f t="shared" si="1"/>
        <v>1.5</v>
      </c>
      <c r="O27" s="221">
        <v>15</v>
      </c>
      <c r="P27" s="222">
        <f t="shared" si="2"/>
        <v>10</v>
      </c>
      <c r="Q27" s="301"/>
    </row>
    <row r="28" spans="1:17" ht="18.75">
      <c r="A28" s="148">
        <v>24</v>
      </c>
      <c r="B28" s="149" t="s">
        <v>48</v>
      </c>
      <c r="C28" s="150"/>
      <c r="D28" s="150"/>
      <c r="E28" s="150"/>
      <c r="F28" s="150"/>
      <c r="G28" s="150">
        <f>'5 день'!E89</f>
        <v>1</v>
      </c>
      <c r="H28" s="150"/>
      <c r="I28" s="150">
        <f>'7 день'!E77</f>
        <v>1</v>
      </c>
      <c r="J28" s="150"/>
      <c r="K28" s="150"/>
      <c r="L28" s="150"/>
      <c r="M28" s="339">
        <f t="shared" si="0"/>
        <v>2</v>
      </c>
      <c r="N28" s="339">
        <f t="shared" si="1"/>
        <v>0.2</v>
      </c>
      <c r="O28" s="221">
        <v>2</v>
      </c>
      <c r="P28" s="222">
        <f t="shared" si="2"/>
        <v>10</v>
      </c>
      <c r="Q28" s="301"/>
    </row>
    <row r="29" spans="1:17" ht="18.75">
      <c r="A29" s="148">
        <v>25</v>
      </c>
      <c r="B29" s="149" t="s">
        <v>88</v>
      </c>
      <c r="C29" s="150"/>
      <c r="D29" s="150"/>
      <c r="E29" s="150"/>
      <c r="F29" s="150"/>
      <c r="G29" s="150"/>
      <c r="H29" s="150"/>
      <c r="I29" s="150"/>
      <c r="J29" s="150"/>
      <c r="K29" s="150"/>
      <c r="L29" s="150"/>
      <c r="M29" s="339">
        <f t="shared" si="0"/>
        <v>0</v>
      </c>
      <c r="N29" s="339">
        <f t="shared" si="1"/>
        <v>0</v>
      </c>
      <c r="O29" s="221">
        <v>1.2</v>
      </c>
      <c r="P29" s="222">
        <f t="shared" si="2"/>
        <v>0</v>
      </c>
      <c r="Q29" s="301"/>
    </row>
    <row r="30" spans="1:17" ht="18.75">
      <c r="A30" s="148">
        <v>26</v>
      </c>
      <c r="B30" s="149" t="s">
        <v>89</v>
      </c>
      <c r="C30" s="150">
        <f>'1 день'!E75</f>
        <v>5</v>
      </c>
      <c r="D30" s="150"/>
      <c r="E30" s="150"/>
      <c r="F30" s="150"/>
      <c r="G30" s="150"/>
      <c r="H30" s="150"/>
      <c r="I30" s="150"/>
      <c r="J30" s="150"/>
      <c r="K30" s="150"/>
      <c r="L30" s="150"/>
      <c r="M30" s="339">
        <f t="shared" si="0"/>
        <v>5</v>
      </c>
      <c r="N30" s="339">
        <f t="shared" si="1"/>
        <v>0.5</v>
      </c>
      <c r="O30" s="221">
        <v>2</v>
      </c>
      <c r="P30" s="222">
        <f t="shared" si="2"/>
        <v>25</v>
      </c>
      <c r="Q30" s="301"/>
    </row>
    <row r="31" spans="1:17" ht="18.75">
      <c r="A31" s="245">
        <v>27</v>
      </c>
      <c r="B31" s="242" t="s">
        <v>141</v>
      </c>
      <c r="C31" s="247"/>
      <c r="D31" s="247"/>
      <c r="E31" s="247"/>
      <c r="F31" s="247"/>
      <c r="G31" s="247"/>
      <c r="H31" s="247"/>
      <c r="I31" s="247"/>
      <c r="J31" s="247">
        <f>'8 день'!E81</f>
        <v>17</v>
      </c>
      <c r="K31" s="247"/>
      <c r="L31" s="247"/>
      <c r="M31" s="247">
        <f t="shared" si="0"/>
        <v>17</v>
      </c>
      <c r="N31" s="339">
        <f t="shared" si="1"/>
        <v>1.7</v>
      </c>
      <c r="O31" s="266">
        <v>87.13333333333334</v>
      </c>
      <c r="P31" s="248">
        <f t="shared" si="2"/>
        <v>1.9510328997704667</v>
      </c>
      <c r="Q31" s="301"/>
    </row>
    <row r="32" spans="1:17" ht="18.75">
      <c r="A32" s="246"/>
      <c r="B32" s="244" t="s">
        <v>142</v>
      </c>
      <c r="C32" s="243"/>
      <c r="D32" s="243"/>
      <c r="E32" s="243"/>
      <c r="F32" s="243"/>
      <c r="G32" s="243"/>
      <c r="H32" s="243"/>
      <c r="I32" s="243"/>
      <c r="J32" s="243"/>
      <c r="K32" s="243"/>
      <c r="L32" s="243"/>
      <c r="M32" s="331"/>
      <c r="N32" s="339">
        <f t="shared" si="1"/>
        <v>0</v>
      </c>
      <c r="O32" s="243"/>
      <c r="P32" s="332"/>
      <c r="Q32" s="301"/>
    </row>
    <row r="33" spans="1:16" s="330" customFormat="1" ht="18.75">
      <c r="A33" s="338">
        <v>28</v>
      </c>
      <c r="B33" s="329" t="s">
        <v>214</v>
      </c>
      <c r="C33" s="339"/>
      <c r="D33" s="339">
        <f>'2 день'!E70</f>
        <v>200</v>
      </c>
      <c r="E33" s="339"/>
      <c r="F33" s="339"/>
      <c r="G33" s="339"/>
      <c r="H33" s="339">
        <f>'6 день'!E81</f>
        <v>200</v>
      </c>
      <c r="I33" s="339"/>
      <c r="J33" s="339"/>
      <c r="K33" s="339"/>
      <c r="L33" s="339">
        <f>'10 день '!E71</f>
        <v>200</v>
      </c>
      <c r="M33" s="339">
        <f>SUM(C33:L33)</f>
        <v>600</v>
      </c>
      <c r="N33" s="339">
        <f t="shared" si="1"/>
        <v>60</v>
      </c>
      <c r="O33" s="333">
        <v>180</v>
      </c>
      <c r="P33" s="358">
        <f t="shared" si="2"/>
        <v>33.333333333333336</v>
      </c>
    </row>
    <row r="34" spans="1:16" ht="18.75">
      <c r="A34" s="338">
        <v>29</v>
      </c>
      <c r="B34" s="149" t="s">
        <v>323</v>
      </c>
      <c r="C34" s="149"/>
      <c r="D34" s="149"/>
      <c r="E34" s="149">
        <f>'3 день'!E91</f>
        <v>10</v>
      </c>
      <c r="F34" s="149"/>
      <c r="G34" s="149"/>
      <c r="H34" s="149"/>
      <c r="I34" s="149"/>
      <c r="J34" s="149"/>
      <c r="K34" s="149"/>
      <c r="L34" s="149"/>
      <c r="M34" s="339">
        <f>SUM(C34:L34)</f>
        <v>10</v>
      </c>
      <c r="N34" s="339">
        <f t="shared" si="1"/>
        <v>1</v>
      </c>
      <c r="O34" s="338">
        <v>4</v>
      </c>
      <c r="P34" s="358">
        <f t="shared" si="2"/>
        <v>25</v>
      </c>
    </row>
    <row r="35" spans="1:16" ht="18.75">
      <c r="A35" s="338">
        <v>30</v>
      </c>
      <c r="B35" s="149" t="s">
        <v>324</v>
      </c>
      <c r="C35" s="149">
        <f>'1 день'!E71</f>
        <v>0.4</v>
      </c>
      <c r="D35" s="149">
        <f>'2 день'!E67</f>
        <v>0.72</v>
      </c>
      <c r="E35" s="149">
        <f>'3 день'!E78+'3 день'!E85</f>
        <v>0.8</v>
      </c>
      <c r="F35" s="149"/>
      <c r="G35" s="149">
        <f>'5 день'!E86</f>
        <v>0.4</v>
      </c>
      <c r="H35" s="149">
        <f>'6 день'!E71+'6 день'!E77</f>
        <v>0.8</v>
      </c>
      <c r="I35" s="149">
        <f>'7 день'!E75</f>
        <v>0.4</v>
      </c>
      <c r="J35" s="149">
        <f>'8 день'!E85</f>
        <v>0.3</v>
      </c>
      <c r="K35" s="149">
        <f>'9 день'!E70</f>
        <v>0.5333333333333334</v>
      </c>
      <c r="L35" s="149"/>
      <c r="M35" s="339">
        <f>SUM(C35:L35)</f>
        <v>4.3533333333333335</v>
      </c>
      <c r="N35" s="339">
        <f t="shared" si="1"/>
        <v>0.43533333333333335</v>
      </c>
      <c r="O35" s="338">
        <v>5</v>
      </c>
      <c r="P35" s="358">
        <f t="shared" si="2"/>
        <v>8.706666666666667</v>
      </c>
    </row>
  </sheetData>
  <sheetProtection/>
  <mergeCells count="1">
    <mergeCell ref="B2:O2"/>
  </mergeCells>
  <printOptions/>
  <pageMargins left="0.7" right="0.7" top="0.75" bottom="0.75" header="0.3" footer="0.3"/>
  <pageSetup horizontalDpi="600" verticalDpi="600" orientation="landscape" paperSize="9" scale="68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35"/>
  <sheetViews>
    <sheetView zoomScale="82" zoomScaleNormal="82" zoomScaleSheetLayoutView="100" zoomScalePageLayoutView="0" workbookViewId="0" topLeftCell="A1">
      <selection activeCell="H13" sqref="H13"/>
    </sheetView>
  </sheetViews>
  <sheetFormatPr defaultColWidth="9.140625" defaultRowHeight="15"/>
  <cols>
    <col min="1" max="1" width="9.28125" style="270" bestFit="1" customWidth="1"/>
    <col min="2" max="2" width="31.7109375" style="270" customWidth="1"/>
    <col min="3" max="6" width="9.421875" style="270" bestFit="1" customWidth="1"/>
    <col min="7" max="7" width="11.421875" style="270" customWidth="1"/>
    <col min="8" max="11" width="9.421875" style="270" bestFit="1" customWidth="1"/>
    <col min="12" max="12" width="9.28125" style="270" bestFit="1" customWidth="1"/>
    <col min="13" max="13" width="10.00390625" style="270" customWidth="1"/>
    <col min="14" max="14" width="10.8515625" style="270" customWidth="1"/>
    <col min="15" max="15" width="20.57421875" style="270" customWidth="1"/>
    <col min="16" max="16" width="13.8515625" style="270" customWidth="1"/>
    <col min="17" max="16384" width="9.140625" style="270" customWidth="1"/>
  </cols>
  <sheetData>
    <row r="1" spans="3:13" ht="21"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</row>
    <row r="2" spans="1:16" ht="20.25">
      <c r="A2" s="145"/>
      <c r="B2" s="453" t="s">
        <v>406</v>
      </c>
      <c r="C2" s="453"/>
      <c r="D2" s="453"/>
      <c r="E2" s="453"/>
      <c r="F2" s="453"/>
      <c r="G2" s="453"/>
      <c r="H2" s="453"/>
      <c r="I2" s="453"/>
      <c r="J2" s="453"/>
      <c r="K2" s="453"/>
      <c r="L2" s="453"/>
      <c r="M2" s="453"/>
      <c r="N2" s="453"/>
      <c r="O2" s="453"/>
      <c r="P2" s="145"/>
    </row>
    <row r="3" spans="1:16" ht="18.75">
      <c r="A3" s="146"/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</row>
    <row r="4" spans="1:16" ht="18.75">
      <c r="A4" s="147" t="s">
        <v>64</v>
      </c>
      <c r="B4" s="147" t="s">
        <v>65</v>
      </c>
      <c r="C4" s="147">
        <v>1</v>
      </c>
      <c r="D4" s="147">
        <v>2</v>
      </c>
      <c r="E4" s="147">
        <v>3</v>
      </c>
      <c r="F4" s="147">
        <v>4</v>
      </c>
      <c r="G4" s="147">
        <v>5</v>
      </c>
      <c r="H4" s="147">
        <v>6</v>
      </c>
      <c r="I4" s="147">
        <v>7</v>
      </c>
      <c r="J4" s="147">
        <v>8</v>
      </c>
      <c r="K4" s="147">
        <v>9</v>
      </c>
      <c r="L4" s="147">
        <v>10</v>
      </c>
      <c r="M4" s="147" t="s">
        <v>66</v>
      </c>
      <c r="N4" s="147" t="s">
        <v>67</v>
      </c>
      <c r="O4" s="147" t="s">
        <v>124</v>
      </c>
      <c r="P4" s="147" t="s">
        <v>68</v>
      </c>
    </row>
    <row r="5" spans="1:16" ht="18.75">
      <c r="A5" s="148">
        <v>1</v>
      </c>
      <c r="B5" s="149" t="s">
        <v>276</v>
      </c>
      <c r="C5" s="150">
        <f>'Накопит.завтраки'!C5+'Накопит. обед'!C5</f>
        <v>30</v>
      </c>
      <c r="D5" s="150">
        <f>'Накопит.завтраки'!D5+'Накопит. обед'!D5</f>
        <v>66</v>
      </c>
      <c r="E5" s="150">
        <f>'Накопит.завтраки'!E5+'Накопит. обед'!E5</f>
        <v>66</v>
      </c>
      <c r="F5" s="150">
        <f>'Накопит.завтраки'!F5+'Накопит. обед'!F5</f>
        <v>36</v>
      </c>
      <c r="G5" s="150">
        <f>'Накопит.завтраки'!G5+'Накопит. обед'!G5</f>
        <v>66</v>
      </c>
      <c r="H5" s="150">
        <f>'Накопит.завтраки'!H5+'Накопит. обед'!H5</f>
        <v>66</v>
      </c>
      <c r="I5" s="150">
        <f>'Накопит.завтраки'!I5+'Накопит. обед'!I5</f>
        <v>66</v>
      </c>
      <c r="J5" s="150">
        <f>'Накопит.завтраки'!J5+'Накопит. обед'!J5</f>
        <v>66</v>
      </c>
      <c r="K5" s="150">
        <f>'Накопит.завтраки'!K5+'Накопит. обед'!K5</f>
        <v>66</v>
      </c>
      <c r="L5" s="150">
        <f>'Накопит.завтраки'!L5+'Накопит. обед'!L5</f>
        <v>66</v>
      </c>
      <c r="M5" s="150">
        <f aca="true" t="shared" si="0" ref="M5:M31">SUM(C5:L5)</f>
        <v>594</v>
      </c>
      <c r="N5" s="150">
        <f>SUM(M5/10)</f>
        <v>59.4</v>
      </c>
      <c r="O5" s="221">
        <v>120</v>
      </c>
      <c r="P5" s="222">
        <v>60</v>
      </c>
    </row>
    <row r="6" spans="1:16" ht="18.75">
      <c r="A6" s="148">
        <v>2</v>
      </c>
      <c r="B6" s="149" t="s">
        <v>69</v>
      </c>
      <c r="C6" s="339">
        <f>'Накопит.завтраки'!C6+'Накопит. обед'!C6</f>
        <v>63.58</v>
      </c>
      <c r="D6" s="339">
        <f>'Накопит.завтраки'!D6+'Накопит. обед'!D6</f>
        <v>80</v>
      </c>
      <c r="E6" s="339">
        <f>'Накопит.завтраки'!E6+'Накопит. обед'!E6</f>
        <v>118.6</v>
      </c>
      <c r="F6" s="339">
        <f>'Накопит.завтраки'!F6+'Накопит. обед'!F6</f>
        <v>128.6</v>
      </c>
      <c r="G6" s="339">
        <f>'Накопит.завтраки'!G6+'Накопит. обед'!G6</f>
        <v>135.32</v>
      </c>
      <c r="H6" s="339">
        <f>'Накопит.завтраки'!H6+'Накопит. обед'!H6</f>
        <v>95</v>
      </c>
      <c r="I6" s="339">
        <f>'Накопит.завтраки'!I6+'Накопит. обед'!I6</f>
        <v>95</v>
      </c>
      <c r="J6" s="339">
        <f>'Накопит.завтраки'!J6+'Накопит. обед'!J6</f>
        <v>105.352</v>
      </c>
      <c r="K6" s="339">
        <f>'Накопит.завтраки'!K6+'Накопит. обед'!K6</f>
        <v>105</v>
      </c>
      <c r="L6" s="339">
        <f>'Накопит.завтраки'!L6+'Накопит. обед'!L6</f>
        <v>110.6</v>
      </c>
      <c r="M6" s="339">
        <f t="shared" si="0"/>
        <v>1037.052</v>
      </c>
      <c r="N6" s="339">
        <f aca="true" t="shared" si="1" ref="N6:N34">SUM(M6/10)</f>
        <v>103.70519999999999</v>
      </c>
      <c r="O6" s="221">
        <v>200</v>
      </c>
      <c r="P6" s="222">
        <f aca="true" t="shared" si="2" ref="P6:P34">SUM(N6*100/O6)</f>
        <v>51.852599999999995</v>
      </c>
    </row>
    <row r="7" spans="1:16" ht="18.75">
      <c r="A7" s="148">
        <v>3</v>
      </c>
      <c r="B7" s="149" t="s">
        <v>70</v>
      </c>
      <c r="C7" s="339">
        <f>'Накопит.завтраки'!C7+'Накопит. обед'!C7</f>
        <v>10.3</v>
      </c>
      <c r="D7" s="339">
        <f>'Накопит.завтраки'!D7+'Накопит. обед'!D7</f>
        <v>0</v>
      </c>
      <c r="E7" s="339">
        <f>'Накопит.завтраки'!E7+'Накопит. обед'!E7</f>
        <v>1.6</v>
      </c>
      <c r="F7" s="339">
        <f>'Накопит.завтраки'!F7+'Накопит. обед'!F7</f>
        <v>4.6</v>
      </c>
      <c r="G7" s="339">
        <f>'Накопит.завтраки'!G7+'Накопит. обед'!G7</f>
        <v>17.8</v>
      </c>
      <c r="H7" s="339">
        <f>'Накопит.завтраки'!H7+'Накопит. обед'!H7</f>
        <v>3</v>
      </c>
      <c r="I7" s="339">
        <f>'Накопит.завтраки'!I7+'Накопит. обед'!I7</f>
        <v>30.049999999999997</v>
      </c>
      <c r="J7" s="339">
        <f>'Накопит.завтраки'!J7+'Накопит. обед'!J7</f>
        <v>18.849999999999998</v>
      </c>
      <c r="K7" s="339">
        <f>'Накопит.завтраки'!K7+'Накопит. обед'!K7</f>
        <v>3</v>
      </c>
      <c r="L7" s="339">
        <f>'Накопит.завтраки'!L7+'Накопит. обед'!L7</f>
        <v>2</v>
      </c>
      <c r="M7" s="339">
        <f t="shared" si="0"/>
        <v>91.19999999999999</v>
      </c>
      <c r="N7" s="339">
        <f t="shared" si="1"/>
        <v>9.12</v>
      </c>
      <c r="O7" s="221">
        <v>20</v>
      </c>
      <c r="P7" s="222">
        <f t="shared" si="2"/>
        <v>45.599999999999994</v>
      </c>
    </row>
    <row r="8" spans="1:16" ht="18.75">
      <c r="A8" s="148">
        <v>4</v>
      </c>
      <c r="B8" s="149" t="s">
        <v>71</v>
      </c>
      <c r="C8" s="339">
        <f>'Накопит.завтраки'!C8+'Накопит. обед'!C8</f>
        <v>5</v>
      </c>
      <c r="D8" s="339">
        <f>'Накопит.завтраки'!D8+'Накопит. обед'!D8</f>
        <v>62.5</v>
      </c>
      <c r="E8" s="339">
        <f>'Накопит.завтраки'!E8+'Накопит. обед'!E8</f>
        <v>52.5</v>
      </c>
      <c r="F8" s="339">
        <f>'Накопит.завтраки'!F8+'Накопит. обед'!F8</f>
        <v>0</v>
      </c>
      <c r="G8" s="339">
        <f>'Накопит.завтраки'!G8+'Накопит. обед'!G8</f>
        <v>43.75</v>
      </c>
      <c r="H8" s="339">
        <f>'Накопит.завтраки'!H8+'Накопит. обед'!H8</f>
        <v>55</v>
      </c>
      <c r="I8" s="339">
        <f>'Накопит.завтраки'!I8+'Накопит. обед'!I8</f>
        <v>21.6</v>
      </c>
      <c r="J8" s="339">
        <f>'Накопит.завтраки'!J8+'Накопит. обед'!J8</f>
        <v>45</v>
      </c>
      <c r="K8" s="339">
        <f>'Накопит.завтраки'!K8+'Накопит. обед'!K8</f>
        <v>23</v>
      </c>
      <c r="L8" s="339">
        <f>'Накопит.завтраки'!L8+'Накопит. обед'!L8</f>
        <v>0</v>
      </c>
      <c r="M8" s="339">
        <f t="shared" si="0"/>
        <v>308.35</v>
      </c>
      <c r="N8" s="339">
        <f t="shared" si="1"/>
        <v>30.835</v>
      </c>
      <c r="O8" s="221">
        <v>50</v>
      </c>
      <c r="P8" s="222">
        <f t="shared" si="2"/>
        <v>61.67</v>
      </c>
    </row>
    <row r="9" spans="1:16" ht="18.75">
      <c r="A9" s="148">
        <v>5</v>
      </c>
      <c r="B9" s="149" t="s">
        <v>72</v>
      </c>
      <c r="C9" s="339">
        <f>'Накопит.завтраки'!C9+'Накопит. обед'!C9</f>
        <v>0</v>
      </c>
      <c r="D9" s="339">
        <f>'Накопит.завтраки'!D9+'Накопит. обед'!D9</f>
        <v>0</v>
      </c>
      <c r="E9" s="339">
        <f>'Накопит.завтраки'!E9+'Накопит. обед'!E9</f>
        <v>0</v>
      </c>
      <c r="F9" s="339">
        <f>'Накопит.завтраки'!F9+'Накопит. обед'!F9</f>
        <v>47.6</v>
      </c>
      <c r="G9" s="339">
        <f>'Накопит.завтраки'!G9+'Накопит. обед'!G9</f>
        <v>0</v>
      </c>
      <c r="H9" s="339">
        <f>'Накопит.завтраки'!H9+'Накопит. обед'!H9</f>
        <v>0</v>
      </c>
      <c r="I9" s="339">
        <f>'Накопит.завтраки'!I9+'Накопит. обед'!I9</f>
        <v>0</v>
      </c>
      <c r="J9" s="339">
        <f>'Накопит.завтраки'!J9+'Накопит. обед'!J9</f>
        <v>0</v>
      </c>
      <c r="K9" s="339">
        <f>'Накопит.завтраки'!K9+'Накопит. обед'!K9</f>
        <v>0</v>
      </c>
      <c r="L9" s="339">
        <f>'Накопит.завтраки'!L9+'Накопит. обед'!L9</f>
        <v>61.2</v>
      </c>
      <c r="M9" s="339">
        <f t="shared" si="0"/>
        <v>108.80000000000001</v>
      </c>
      <c r="N9" s="339">
        <f t="shared" si="1"/>
        <v>10.88</v>
      </c>
      <c r="O9" s="221">
        <v>20</v>
      </c>
      <c r="P9" s="222">
        <f t="shared" si="2"/>
        <v>54.4</v>
      </c>
    </row>
    <row r="10" spans="1:16" ht="18.75">
      <c r="A10" s="148">
        <v>6</v>
      </c>
      <c r="B10" s="149" t="s">
        <v>73</v>
      </c>
      <c r="C10" s="339">
        <f>'Накопит.завтраки'!C10+'Накопит. обед'!C10</f>
        <v>229</v>
      </c>
      <c r="D10" s="339">
        <f>'Накопит.завтраки'!D10+'Накопит. обед'!D10</f>
        <v>25.7</v>
      </c>
      <c r="E10" s="339">
        <f>'Накопит.завтраки'!E10+'Накопит. обед'!E10</f>
        <v>50</v>
      </c>
      <c r="F10" s="339">
        <f>'Накопит.завтраки'!F10+'Накопит. обед'!F10</f>
        <v>153.94</v>
      </c>
      <c r="G10" s="339">
        <f>'Накопит.завтраки'!G10+'Накопит. обед'!G10</f>
        <v>67.68</v>
      </c>
      <c r="H10" s="339">
        <f>'Накопит.завтраки'!H10+'Накопит. обед'!H10</f>
        <v>25.7</v>
      </c>
      <c r="I10" s="339">
        <f>'Накопит.завтраки'!I10+'Накопит. обед'!I10</f>
        <v>154</v>
      </c>
      <c r="J10" s="339">
        <f>'Накопит.завтраки'!J10+'Накопит. обед'!J10</f>
        <v>180</v>
      </c>
      <c r="K10" s="339">
        <f>'Накопит.завтраки'!K10+'Накопит. обед'!K10</f>
        <v>128</v>
      </c>
      <c r="L10" s="339">
        <f>'Накопит.завтраки'!L10+'Накопит. обед'!L10</f>
        <v>126</v>
      </c>
      <c r="M10" s="339">
        <f t="shared" si="0"/>
        <v>1140.02</v>
      </c>
      <c r="N10" s="339">
        <f t="shared" si="1"/>
        <v>114.002</v>
      </c>
      <c r="O10" s="221">
        <v>187</v>
      </c>
      <c r="P10" s="222">
        <f t="shared" si="2"/>
        <v>60.96363636363636</v>
      </c>
    </row>
    <row r="11" spans="1:16" ht="18.75">
      <c r="A11" s="148">
        <v>7</v>
      </c>
      <c r="B11" s="149" t="s">
        <v>74</v>
      </c>
      <c r="C11" s="339">
        <f>'Накопит.завтраки'!C11+'Накопит. обед'!C11</f>
        <v>91.2</v>
      </c>
      <c r="D11" s="339">
        <f>'Накопит.завтраки'!D11+'Накопит. обед'!D11</f>
        <v>140.7</v>
      </c>
      <c r="E11" s="339">
        <f>'Накопит.завтраки'!E11+'Накопит. обед'!E11</f>
        <v>370</v>
      </c>
      <c r="F11" s="339">
        <f>'Накопит.завтраки'!F11+'Накопит. обед'!F11</f>
        <v>352.7</v>
      </c>
      <c r="G11" s="339">
        <f>'Накопит.завтраки'!G11+'Накопит. обед'!G11</f>
        <v>323.92</v>
      </c>
      <c r="H11" s="339">
        <f>'Накопит.завтраки'!H11+'Накопит. обед'!H11</f>
        <v>165.60000000000002</v>
      </c>
      <c r="I11" s="339">
        <f>'Накопит.завтраки'!I11+'Накопит. обед'!I11</f>
        <v>216</v>
      </c>
      <c r="J11" s="339">
        <f>'Накопит.завтраки'!J11+'Накопит. обед'!J11</f>
        <v>224.2</v>
      </c>
      <c r="K11" s="339">
        <f>'Накопит.завтраки'!K11+'Накопит. обед'!K11</f>
        <v>136.8</v>
      </c>
      <c r="L11" s="339">
        <f>'Накопит.завтраки'!L11+'Накопит. обед'!L11</f>
        <v>178.05</v>
      </c>
      <c r="M11" s="339">
        <f t="shared" si="0"/>
        <v>2199.17</v>
      </c>
      <c r="N11" s="339">
        <f t="shared" si="1"/>
        <v>219.917</v>
      </c>
      <c r="O11" s="221">
        <v>320</v>
      </c>
      <c r="P11" s="222">
        <f t="shared" si="2"/>
        <v>68.7240625</v>
      </c>
    </row>
    <row r="12" spans="1:16" ht="18.75">
      <c r="A12" s="148">
        <v>8</v>
      </c>
      <c r="B12" s="149" t="s">
        <v>75</v>
      </c>
      <c r="C12" s="339">
        <f>'Накопит.завтраки'!C12+'Накопит. обед'!C12</f>
        <v>110</v>
      </c>
      <c r="D12" s="339">
        <f>'Накопит.завтраки'!D12+'Накопит. обед'!D12</f>
        <v>210</v>
      </c>
      <c r="E12" s="339">
        <f>'Накопит.завтраки'!E12+'Накопит. обед'!E12</f>
        <v>110</v>
      </c>
      <c r="F12" s="339">
        <f>'Накопит.завтраки'!F12+'Накопит. обед'!F12</f>
        <v>150</v>
      </c>
      <c r="G12" s="339">
        <f>'Накопит.завтраки'!G12+'Накопит. обед'!G12</f>
        <v>0</v>
      </c>
      <c r="H12" s="339">
        <f>'Накопит.завтраки'!H12+'Накопит. обед'!H12</f>
        <v>110</v>
      </c>
      <c r="I12" s="339">
        <f>'Накопит.завтраки'!I12+'Накопит. обед'!I12</f>
        <v>0</v>
      </c>
      <c r="J12" s="339">
        <f>'Накопит.завтраки'!J12+'Накопит. обед'!J12</f>
        <v>110</v>
      </c>
      <c r="K12" s="339">
        <f>'Накопит.завтраки'!K12+'Накопит. обед'!K12</f>
        <v>117</v>
      </c>
      <c r="L12" s="339">
        <f>'Накопит.завтраки'!L12+'Накопит. обед'!L12</f>
        <v>100</v>
      </c>
      <c r="M12" s="339">
        <f t="shared" si="0"/>
        <v>1017</v>
      </c>
      <c r="N12" s="339">
        <f t="shared" si="1"/>
        <v>101.7</v>
      </c>
      <c r="O12" s="221">
        <v>185</v>
      </c>
      <c r="P12" s="222">
        <f t="shared" si="2"/>
        <v>54.972972972972975</v>
      </c>
    </row>
    <row r="13" spans="1:16" ht="18.75">
      <c r="A13" s="148">
        <v>9</v>
      </c>
      <c r="B13" s="149" t="s">
        <v>76</v>
      </c>
      <c r="C13" s="339">
        <f>'Накопит.завтраки'!C13+'Накопит. обед'!C13</f>
        <v>0</v>
      </c>
      <c r="D13" s="339">
        <f>'Накопит.завтраки'!D13+'Накопит. обед'!D13</f>
        <v>25</v>
      </c>
      <c r="E13" s="339">
        <f>'Накопит.завтраки'!E13+'Накопит. обед'!E13</f>
        <v>0</v>
      </c>
      <c r="F13" s="339">
        <f>'Накопит.завтраки'!F13+'Накопит. обед'!F13</f>
        <v>0</v>
      </c>
      <c r="G13" s="339">
        <f>'Накопит.завтраки'!G13+'Накопит. обед'!G13</f>
        <v>25</v>
      </c>
      <c r="H13" s="339">
        <f>'Накопит.завтраки'!H13+'Накопит. обед'!H13</f>
        <v>0</v>
      </c>
      <c r="I13" s="339">
        <f>'Накопит.завтраки'!I13+'Накопит. обед'!I13</f>
        <v>35</v>
      </c>
      <c r="J13" s="339">
        <f>'Накопит.завтраки'!J13+'Накопит. обед'!J13</f>
        <v>0</v>
      </c>
      <c r="K13" s="339">
        <f>'Накопит.завтраки'!K13+'Накопит. обед'!K13</f>
        <v>0</v>
      </c>
      <c r="L13" s="339">
        <f>'Накопит.завтраки'!L13+'Накопит. обед'!L13</f>
        <v>25</v>
      </c>
      <c r="M13" s="339">
        <f t="shared" si="0"/>
        <v>110</v>
      </c>
      <c r="N13" s="339">
        <f t="shared" si="1"/>
        <v>11</v>
      </c>
      <c r="O13" s="221">
        <v>20</v>
      </c>
      <c r="P13" s="222">
        <f t="shared" si="2"/>
        <v>55</v>
      </c>
    </row>
    <row r="14" spans="1:16" ht="18.75">
      <c r="A14" s="148">
        <v>10</v>
      </c>
      <c r="B14" s="249" t="s">
        <v>77</v>
      </c>
      <c r="C14" s="339">
        <f>'Накопит.завтраки'!C14+'Накопит. обед'!C14</f>
        <v>200</v>
      </c>
      <c r="D14" s="339">
        <f>'Накопит.завтраки'!D14+'Накопит. обед'!D14</f>
        <v>0</v>
      </c>
      <c r="E14" s="339">
        <f>'Накопит.завтраки'!E14+'Накопит. обед'!E14</f>
        <v>200</v>
      </c>
      <c r="F14" s="339">
        <f>'Накопит.завтраки'!F14+'Накопит. обед'!F14</f>
        <v>0</v>
      </c>
      <c r="G14" s="339">
        <f>'Накопит.завтраки'!G14+'Накопит. обед'!G14</f>
        <v>0</v>
      </c>
      <c r="H14" s="339">
        <f>'Накопит.завтраки'!H14+'Накопит. обед'!H14</f>
        <v>200</v>
      </c>
      <c r="I14" s="339">
        <f>'Накопит.завтраки'!I14+'Накопит. обед'!I14</f>
        <v>200</v>
      </c>
      <c r="J14" s="339">
        <f>'Накопит.завтраки'!J14+'Накопит. обед'!J14</f>
        <v>0</v>
      </c>
      <c r="K14" s="339">
        <f>'Накопит.завтраки'!K14+'Накопит. обед'!K14</f>
        <v>200</v>
      </c>
      <c r="L14" s="339">
        <f>'Накопит.завтраки'!L14+'Накопит. обед'!L14</f>
        <v>0</v>
      </c>
      <c r="M14" s="339">
        <f t="shared" si="0"/>
        <v>1000</v>
      </c>
      <c r="N14" s="339">
        <f t="shared" si="1"/>
        <v>100</v>
      </c>
      <c r="O14" s="221">
        <v>200</v>
      </c>
      <c r="P14" s="222">
        <f t="shared" si="2"/>
        <v>50</v>
      </c>
    </row>
    <row r="15" spans="1:16" ht="18.75">
      <c r="A15" s="148">
        <v>11</v>
      </c>
      <c r="B15" s="149" t="s">
        <v>78</v>
      </c>
      <c r="C15" s="339">
        <f>'Накопит.завтраки'!C15+'Накопит. обед'!C15</f>
        <v>0</v>
      </c>
      <c r="D15" s="339">
        <f>'Накопит.завтраки'!D15+'Накопит. обед'!D15</f>
        <v>0</v>
      </c>
      <c r="E15" s="339">
        <f>'Накопит.завтраки'!E15+'Накопит. обед'!E15</f>
        <v>192.5</v>
      </c>
      <c r="F15" s="339">
        <f>'Накопит.завтраки'!F15+'Накопит. обед'!F15</f>
        <v>153</v>
      </c>
      <c r="G15" s="339">
        <f>'Накопит.завтраки'!G15+'Накопит. обед'!G15</f>
        <v>0</v>
      </c>
      <c r="H15" s="339">
        <f>'Накопит.завтраки'!H15+'Накопит. обед'!H15</f>
        <v>79</v>
      </c>
      <c r="I15" s="339">
        <f>'Накопит.завтраки'!I15+'Накопит. обед'!I15</f>
        <v>28.5</v>
      </c>
      <c r="J15" s="339">
        <f>'Накопит.завтраки'!J15+'Накопит. обед'!J15</f>
        <v>0</v>
      </c>
      <c r="K15" s="339">
        <f>'Накопит.завтраки'!K15+'Накопит. обед'!K15</f>
        <v>0</v>
      </c>
      <c r="L15" s="339">
        <f>'Накопит.завтраки'!L15+'Накопит. обед'!L15</f>
        <v>192.5</v>
      </c>
      <c r="M15" s="339">
        <f t="shared" si="0"/>
        <v>645.5</v>
      </c>
      <c r="N15" s="339">
        <f t="shared" si="1"/>
        <v>64.55</v>
      </c>
      <c r="O15" s="221">
        <v>78</v>
      </c>
      <c r="P15" s="222">
        <f t="shared" si="2"/>
        <v>82.75641025641026</v>
      </c>
    </row>
    <row r="16" spans="1:16" ht="18.75">
      <c r="A16" s="148">
        <v>12</v>
      </c>
      <c r="B16" s="149" t="s">
        <v>79</v>
      </c>
      <c r="C16" s="339">
        <f>'Накопит.завтраки'!C16+'Накопит. обед'!C16</f>
        <v>0</v>
      </c>
      <c r="D16" s="339">
        <f>'Накопит.завтраки'!D16+'Накопит. обед'!D16</f>
        <v>82.5</v>
      </c>
      <c r="E16" s="339">
        <f>'Накопит.завтраки'!E16+'Накопит. обед'!E16</f>
        <v>0</v>
      </c>
      <c r="F16" s="339">
        <f>'Накопит.завтраки'!F16+'Накопит. обед'!F16</f>
        <v>0</v>
      </c>
      <c r="G16" s="339">
        <f>'Накопит.завтраки'!G16+'Накопит. обед'!G16</f>
        <v>103.5</v>
      </c>
      <c r="H16" s="339">
        <f>'Накопит.завтраки'!H16+'Накопит. обед'!H16</f>
        <v>0</v>
      </c>
      <c r="I16" s="339">
        <f>'Накопит.завтраки'!I16+'Накопит. обед'!I16</f>
        <v>50.6</v>
      </c>
      <c r="J16" s="339">
        <f>'Накопит.завтраки'!J16+'Накопит. обед'!J16</f>
        <v>59</v>
      </c>
      <c r="K16" s="339">
        <f>'Накопит.завтраки'!K16+'Накопит. обед'!K16</f>
        <v>0</v>
      </c>
      <c r="L16" s="339">
        <f>'Накопит.завтраки'!L16+'Накопит. обед'!L16</f>
        <v>0</v>
      </c>
      <c r="M16" s="339">
        <f t="shared" si="0"/>
        <v>295.6</v>
      </c>
      <c r="N16" s="339">
        <f t="shared" si="1"/>
        <v>29.560000000000002</v>
      </c>
      <c r="O16" s="221">
        <v>53</v>
      </c>
      <c r="P16" s="222">
        <f t="shared" si="2"/>
        <v>55.77358490566038</v>
      </c>
    </row>
    <row r="17" spans="1:16" ht="18.75">
      <c r="A17" s="148">
        <v>13</v>
      </c>
      <c r="B17" s="149" t="s">
        <v>80</v>
      </c>
      <c r="C17" s="339">
        <f>'Накопит.завтраки'!C17+'Накопит. обед'!C17</f>
        <v>118</v>
      </c>
      <c r="D17" s="339">
        <f>'Накопит.завтраки'!D17+'Накопит. обед'!D17</f>
        <v>0</v>
      </c>
      <c r="E17" s="339">
        <f>'Накопит.завтраки'!E17+'Накопит. обед'!E17</f>
        <v>31.25</v>
      </c>
      <c r="F17" s="339">
        <f>'Накопит.завтраки'!F17+'Накопит. обед'!F17</f>
        <v>0</v>
      </c>
      <c r="G17" s="339">
        <f>'Накопит.завтраки'!G17+'Накопит. обед'!G17</f>
        <v>95.04</v>
      </c>
      <c r="H17" s="339">
        <f>'Накопит.завтраки'!H17+'Накопит. обед'!H17</f>
        <v>0</v>
      </c>
      <c r="I17" s="339">
        <f>'Накопит.завтраки'!I17+'Накопит. обед'!I17</f>
        <v>0</v>
      </c>
      <c r="J17" s="339">
        <f>'Накопит.завтраки'!J17+'Накопит. обед'!J17</f>
        <v>85.4</v>
      </c>
      <c r="K17" s="339">
        <f>'Накопит.завтраки'!K17+'Накопит. обед'!K17</f>
        <v>93</v>
      </c>
      <c r="L17" s="339">
        <f>'Накопит.завтраки'!L17+'Накопит. обед'!L17</f>
        <v>0</v>
      </c>
      <c r="M17" s="339">
        <f t="shared" si="0"/>
        <v>422.69000000000005</v>
      </c>
      <c r="N17" s="339">
        <f t="shared" si="1"/>
        <v>42.269000000000005</v>
      </c>
      <c r="O17" s="221">
        <v>77</v>
      </c>
      <c r="P17" s="222">
        <f t="shared" si="2"/>
        <v>54.8948051948052</v>
      </c>
    </row>
    <row r="18" spans="1:16" ht="18.75">
      <c r="A18" s="148">
        <v>14</v>
      </c>
      <c r="B18" s="149" t="s">
        <v>81</v>
      </c>
      <c r="C18" s="339">
        <f>'Накопит.завтраки'!C18+'Накопит. обед'!C18</f>
        <v>0</v>
      </c>
      <c r="D18" s="339">
        <f>'Накопит.завтраки'!D18+'Накопит. обед'!D18</f>
        <v>0</v>
      </c>
      <c r="E18" s="339">
        <f>'Накопит.завтраки'!E18+'Накопит. обед'!E18</f>
        <v>0</v>
      </c>
      <c r="F18" s="339">
        <f>'Накопит.завтраки'!F18+'Накопит. обед'!F18</f>
        <v>0</v>
      </c>
      <c r="G18" s="339">
        <f>'Накопит.завтраки'!G18+'Накопит. обед'!G18</f>
        <v>0</v>
      </c>
      <c r="H18" s="339">
        <f>'Накопит.завтраки'!H18+'Накопит. обед'!H18</f>
        <v>0</v>
      </c>
      <c r="I18" s="339">
        <f>'Накопит.завтраки'!I18+'Накопит. обед'!I18</f>
        <v>0</v>
      </c>
      <c r="J18" s="339">
        <f>'Накопит.завтраки'!J18+'Накопит. обед'!J18</f>
        <v>0</v>
      </c>
      <c r="K18" s="339">
        <f>'Накопит.завтраки'!K18+'Накопит. обед'!K18</f>
        <v>0</v>
      </c>
      <c r="L18" s="339">
        <f>'Накопит.завтраки'!L18+'Накопит. обед'!L18</f>
        <v>0</v>
      </c>
      <c r="M18" s="339">
        <f t="shared" si="0"/>
        <v>0</v>
      </c>
      <c r="N18" s="339">
        <f t="shared" si="1"/>
        <v>0</v>
      </c>
      <c r="O18" s="221">
        <v>40</v>
      </c>
      <c r="P18" s="222">
        <f t="shared" si="2"/>
        <v>0</v>
      </c>
    </row>
    <row r="19" spans="1:16" ht="18.75">
      <c r="A19" s="148">
        <v>15</v>
      </c>
      <c r="B19" s="149" t="s">
        <v>61</v>
      </c>
      <c r="C19" s="339">
        <f>'Накопит.завтраки'!C19+'Накопит. обед'!C19</f>
        <v>156.8</v>
      </c>
      <c r="D19" s="339">
        <f>'Накопит.завтраки'!D19+'Накопит. обед'!D19</f>
        <v>270</v>
      </c>
      <c r="E19" s="339">
        <f>'Накопит.завтраки'!E19+'Накопит. обед'!E19</f>
        <v>165</v>
      </c>
      <c r="F19" s="339">
        <f>'Накопит.завтраки'!F19+'Накопит. обед'!F19</f>
        <v>247.2</v>
      </c>
      <c r="G19" s="339">
        <f>'Накопит.завтраки'!G19+'Накопит. обед'!G19</f>
        <v>255.35</v>
      </c>
      <c r="H19" s="339">
        <f>'Накопит.завтраки'!H19+'Накопит. обед'!H19</f>
        <v>80</v>
      </c>
      <c r="I19" s="339">
        <f>'Накопит.завтраки'!I19+'Накопит. обед'!I19</f>
        <v>148.8</v>
      </c>
      <c r="J19" s="339">
        <f>'Накопит.завтраки'!J19+'Накопит. обед'!J19</f>
        <v>200</v>
      </c>
      <c r="K19" s="339">
        <f>'Накопит.завтраки'!K19+'Накопит. обед'!K19</f>
        <v>210</v>
      </c>
      <c r="L19" s="339">
        <f>'Накопит.завтраки'!L19+'Накопит. обед'!L19</f>
        <v>218.4</v>
      </c>
      <c r="M19" s="339">
        <f t="shared" si="0"/>
        <v>1951.55</v>
      </c>
      <c r="N19" s="339">
        <f t="shared" si="1"/>
        <v>195.155</v>
      </c>
      <c r="O19" s="221">
        <v>350</v>
      </c>
      <c r="P19" s="222">
        <f t="shared" si="2"/>
        <v>55.75857142857143</v>
      </c>
    </row>
    <row r="20" spans="1:16" ht="18.75">
      <c r="A20" s="148">
        <v>16</v>
      </c>
      <c r="B20" s="149" t="s">
        <v>82</v>
      </c>
      <c r="C20" s="339">
        <f>'Накопит.завтраки'!C20+'Накопит. обед'!C20</f>
        <v>148.8</v>
      </c>
      <c r="D20" s="339">
        <f>'Накопит.завтраки'!D20+'Накопит. обед'!D20</f>
        <v>0</v>
      </c>
      <c r="E20" s="339">
        <f>'Накопит.завтраки'!E20+'Накопит. обед'!E20</f>
        <v>0</v>
      </c>
      <c r="F20" s="339">
        <f>'Накопит.завтраки'!F20+'Накопит. обед'!F20</f>
        <v>0</v>
      </c>
      <c r="G20" s="339">
        <f>'Накопит.завтраки'!G20+'Накопит. обед'!G20</f>
        <v>0</v>
      </c>
      <c r="H20" s="339">
        <f>'Накопит.завтраки'!H20+'Накопит. обед'!H20</f>
        <v>0</v>
      </c>
      <c r="I20" s="339">
        <f>'Накопит.завтраки'!I20+'Накопит. обед'!I20</f>
        <v>180</v>
      </c>
      <c r="J20" s="339">
        <f>'Накопит.завтраки'!J20+'Накопит. обед'!J20</f>
        <v>0</v>
      </c>
      <c r="K20" s="339">
        <f>'Накопит.завтраки'!K20+'Накопит. обед'!K20</f>
        <v>0</v>
      </c>
      <c r="L20" s="339">
        <f>'Накопит.завтраки'!L20+'Накопит. обед'!L20</f>
        <v>0</v>
      </c>
      <c r="M20" s="339">
        <f t="shared" si="0"/>
        <v>328.8</v>
      </c>
      <c r="N20" s="339">
        <f t="shared" si="1"/>
        <v>32.88</v>
      </c>
      <c r="O20" s="221">
        <v>60</v>
      </c>
      <c r="P20" s="222">
        <f t="shared" si="2"/>
        <v>54.800000000000004</v>
      </c>
    </row>
    <row r="21" spans="1:16" ht="18.75">
      <c r="A21" s="148">
        <v>17</v>
      </c>
      <c r="B21" s="149" t="s">
        <v>83</v>
      </c>
      <c r="C21" s="339">
        <f>'Накопит.завтраки'!C21+'Накопит. обед'!C21</f>
        <v>0</v>
      </c>
      <c r="D21" s="339">
        <f>'Накопит.завтраки'!D21+'Накопит. обед'!D21</f>
        <v>32</v>
      </c>
      <c r="E21" s="339">
        <f>'Накопит.завтраки'!E21+'Накопит. обед'!E21</f>
        <v>0</v>
      </c>
      <c r="F21" s="339">
        <f>'Накопит.завтраки'!F21+'Накопит. обед'!F21</f>
        <v>0</v>
      </c>
      <c r="G21" s="339">
        <f>'Накопит.завтраки'!G21+'Накопит. обед'!G21</f>
        <v>0</v>
      </c>
      <c r="H21" s="339">
        <f>'Накопит.завтраки'!H21+'Накопит. обед'!H21</f>
        <v>15</v>
      </c>
      <c r="I21" s="339">
        <f>'Накопит.завтраки'!I21+'Накопит. обед'!I21</f>
        <v>0</v>
      </c>
      <c r="J21" s="339">
        <f>'Накопит.завтраки'!J21+'Накопит. обед'!J21</f>
        <v>0</v>
      </c>
      <c r="K21" s="339">
        <f>'Накопит.завтраки'!K21+'Накопит. обед'!K21</f>
        <v>32.5</v>
      </c>
      <c r="L21" s="339">
        <f>'Накопит.завтраки'!L21+'Накопит. обед'!L21</f>
        <v>0</v>
      </c>
      <c r="M21" s="339">
        <f t="shared" si="0"/>
        <v>79.5</v>
      </c>
      <c r="N21" s="339">
        <f t="shared" si="1"/>
        <v>7.95</v>
      </c>
      <c r="O21" s="221">
        <v>15</v>
      </c>
      <c r="P21" s="222">
        <f t="shared" si="2"/>
        <v>53</v>
      </c>
    </row>
    <row r="22" spans="1:16" ht="18.75">
      <c r="A22" s="148">
        <v>18</v>
      </c>
      <c r="B22" s="149" t="s">
        <v>84</v>
      </c>
      <c r="C22" s="339">
        <f>'Накопит.завтраки'!C22+'Накопит. обед'!C22</f>
        <v>4.8</v>
      </c>
      <c r="D22" s="339">
        <f>'Накопит.завтраки'!D22+'Накопит. обед'!D22</f>
        <v>10</v>
      </c>
      <c r="E22" s="339">
        <f>'Накопит.завтраки'!E22+'Накопит. обед'!E22</f>
        <v>0</v>
      </c>
      <c r="F22" s="339">
        <f>'Накопит.завтраки'!F22+'Накопит. обед'!F22</f>
        <v>25</v>
      </c>
      <c r="G22" s="339">
        <f>'Накопит.завтраки'!G22+'Накопит. обед'!G22</f>
        <v>0</v>
      </c>
      <c r="H22" s="339">
        <f>'Накопит.завтраки'!H22+'Накопит. обед'!H22</f>
        <v>10</v>
      </c>
      <c r="I22" s="339">
        <f>'Накопит.завтраки'!I22+'Накопит. обед'!I22</f>
        <v>0</v>
      </c>
      <c r="J22" s="339">
        <f>'Накопит.завтраки'!J22+'Накопит. обед'!J22</f>
        <v>0</v>
      </c>
      <c r="K22" s="339">
        <f>'Накопит.завтраки'!K22+'Накопит. обед'!K22</f>
        <v>0</v>
      </c>
      <c r="L22" s="339">
        <f>'Накопит.завтраки'!L22+'Накопит. обед'!L22</f>
        <v>5</v>
      </c>
      <c r="M22" s="339">
        <f t="shared" si="0"/>
        <v>54.8</v>
      </c>
      <c r="N22" s="339">
        <f t="shared" si="1"/>
        <v>5.4799999999999995</v>
      </c>
      <c r="O22" s="221">
        <v>10</v>
      </c>
      <c r="P22" s="222">
        <f t="shared" si="2"/>
        <v>54.8</v>
      </c>
    </row>
    <row r="23" spans="1:16" ht="18.75">
      <c r="A23" s="148">
        <v>19</v>
      </c>
      <c r="B23" s="149" t="s">
        <v>52</v>
      </c>
      <c r="C23" s="339">
        <f>'Накопит.завтраки'!C23+'Накопит. обед'!C23</f>
        <v>14.9</v>
      </c>
      <c r="D23" s="339">
        <f>'Накопит.завтраки'!D23+'Накопит. обед'!D23</f>
        <v>21.4</v>
      </c>
      <c r="E23" s="339">
        <f>'Накопит.завтраки'!E23+'Накопит. обед'!E23</f>
        <v>18.8</v>
      </c>
      <c r="F23" s="339">
        <f>'Накопит.завтраки'!F23+'Накопит. обед'!F23</f>
        <v>29.5</v>
      </c>
      <c r="G23" s="339">
        <f>'Накопит.завтраки'!G23+'Накопит. обед'!G23</f>
        <v>22.19</v>
      </c>
      <c r="H23" s="339">
        <f>'Накопит.завтраки'!H23+'Накопит. обед'!H23</f>
        <v>22.700000000000003</v>
      </c>
      <c r="I23" s="339">
        <f>'Накопит.завтраки'!I23+'Накопит. обед'!I23</f>
        <v>11.1</v>
      </c>
      <c r="J23" s="339">
        <f>'Накопит.завтраки'!J23+'Накопит. обед'!J23</f>
        <v>17.6</v>
      </c>
      <c r="K23" s="339">
        <f>'Накопит.завтраки'!K23+'Накопит. обед'!K23</f>
        <v>17</v>
      </c>
      <c r="L23" s="339">
        <f>'Накопит.завтраки'!L23+'Накопит. обед'!L23</f>
        <v>21.3</v>
      </c>
      <c r="M23" s="339">
        <f t="shared" si="0"/>
        <v>196.49</v>
      </c>
      <c r="N23" s="339">
        <f t="shared" si="1"/>
        <v>19.649</v>
      </c>
      <c r="O23" s="221">
        <v>35</v>
      </c>
      <c r="P23" s="222">
        <f t="shared" si="2"/>
        <v>56.14</v>
      </c>
    </row>
    <row r="24" spans="1:16" ht="18.75">
      <c r="A24" s="148">
        <v>20</v>
      </c>
      <c r="B24" s="149" t="s">
        <v>85</v>
      </c>
      <c r="C24" s="339">
        <f>'Накопит.завтраки'!C24+'Накопит. обед'!C24</f>
        <v>9.5</v>
      </c>
      <c r="D24" s="339">
        <f>'Накопит.завтраки'!D24+'Накопит. обед'!D24</f>
        <v>11.4</v>
      </c>
      <c r="E24" s="339">
        <f>'Накопит.завтраки'!E24+'Накопит. обед'!E24</f>
        <v>12.5</v>
      </c>
      <c r="F24" s="339">
        <f>'Накопит.завтраки'!F24+'Накопит. обед'!F24</f>
        <v>13</v>
      </c>
      <c r="G24" s="339">
        <f>'Накопит.завтраки'!G24+'Накопит. обед'!G24</f>
        <v>9</v>
      </c>
      <c r="H24" s="339">
        <f>'Накопит.завтраки'!H24+'Накопит. обед'!H24</f>
        <v>6.4</v>
      </c>
      <c r="I24" s="339">
        <f>'Накопит.завтраки'!I24+'Накопит. обед'!I24</f>
        <v>9.4</v>
      </c>
      <c r="J24" s="339">
        <f>'Накопит.завтраки'!J24+'Накопит. обед'!J24</f>
        <v>17.3</v>
      </c>
      <c r="K24" s="339">
        <f>'Накопит.завтраки'!K24+'Накопит. обед'!K24</f>
        <v>5.6</v>
      </c>
      <c r="L24" s="339">
        <f>'Накопит.завтраки'!L24+'Накопит. обед'!L24</f>
        <v>5.6</v>
      </c>
      <c r="M24" s="339">
        <f t="shared" si="0"/>
        <v>99.69999999999999</v>
      </c>
      <c r="N24" s="339">
        <f t="shared" si="1"/>
        <v>9.969999999999999</v>
      </c>
      <c r="O24" s="221">
        <v>18</v>
      </c>
      <c r="P24" s="222">
        <f t="shared" si="2"/>
        <v>55.388888888888886</v>
      </c>
    </row>
    <row r="25" spans="1:16" ht="18.75">
      <c r="A25" s="148">
        <v>21</v>
      </c>
      <c r="B25" s="149" t="s">
        <v>86</v>
      </c>
      <c r="C25" s="339">
        <f>'Накопит.завтраки'!C25+'Накопит. обед'!C25</f>
        <v>4.3</v>
      </c>
      <c r="D25" s="339">
        <f>'Накопит.завтраки'!D25+'Накопит. обед'!D25</f>
        <v>111.43</v>
      </c>
      <c r="E25" s="339">
        <f>'Накопит.завтраки'!E25+'Накопит. обед'!E25</f>
        <v>0</v>
      </c>
      <c r="F25" s="339">
        <f>'Накопит.завтраки'!F25+'Накопит. обед'!F25</f>
        <v>0</v>
      </c>
      <c r="G25" s="339">
        <f>'Накопит.завтраки'!G25+'Накопит. обед'!G25</f>
        <v>4.4</v>
      </c>
      <c r="H25" s="339">
        <f>'Накопит.завтраки'!H25+'Накопит. обед'!H25</f>
        <v>80</v>
      </c>
      <c r="I25" s="339">
        <f>'Накопит.завтраки'!I25+'Накопит. обед'!I25</f>
        <v>7.4</v>
      </c>
      <c r="J25" s="339">
        <f>'Накопит.завтраки'!J25+'Накопит. обед'!J25</f>
        <v>5</v>
      </c>
      <c r="K25" s="339">
        <f>'Накопит.завтраки'!K25+'Накопит. обед'!K25</f>
        <v>0</v>
      </c>
      <c r="L25" s="339">
        <f>'Накопит.завтраки'!L25+'Накопит. обед'!L25</f>
        <v>0</v>
      </c>
      <c r="M25" s="339">
        <f t="shared" si="0"/>
        <v>212.53</v>
      </c>
      <c r="N25" s="339">
        <f t="shared" si="1"/>
        <v>21.253</v>
      </c>
      <c r="O25" s="221">
        <v>40</v>
      </c>
      <c r="P25" s="222">
        <f t="shared" si="2"/>
        <v>53.13250000000001</v>
      </c>
    </row>
    <row r="26" spans="1:16" ht="18.75">
      <c r="A26" s="148">
        <v>22</v>
      </c>
      <c r="B26" s="149" t="s">
        <v>58</v>
      </c>
      <c r="C26" s="339">
        <f>'Накопит.завтраки'!C26+'Накопит. обед'!C26</f>
        <v>23</v>
      </c>
      <c r="D26" s="339">
        <f>'Накопит.завтраки'!D26+'Накопит. обед'!D26</f>
        <v>18.8</v>
      </c>
      <c r="E26" s="339">
        <f>'Накопит.завтраки'!E26+'Накопит. обед'!E26</f>
        <v>11</v>
      </c>
      <c r="F26" s="339">
        <f>'Накопит.завтраки'!F26+'Накопит. обед'!F26</f>
        <v>19.5</v>
      </c>
      <c r="G26" s="339">
        <f>'Накопит.завтраки'!G26+'Накопит. обед'!G26</f>
        <v>15</v>
      </c>
      <c r="H26" s="339">
        <f>'Накопит.завтраки'!H26+'Накопит. обед'!H26</f>
        <v>0.8</v>
      </c>
      <c r="I26" s="339">
        <f>'Накопит.завтраки'!I26+'Накопит. обед'!I26</f>
        <v>35</v>
      </c>
      <c r="J26" s="339">
        <f>'Накопит.завтраки'!J26+'Накопит. обед'!J26</f>
        <v>25</v>
      </c>
      <c r="K26" s="339">
        <f>'Накопит.завтраки'!K26+'Накопит. обед'!K26</f>
        <v>12.4</v>
      </c>
      <c r="L26" s="339">
        <f>'Накопит.завтраки'!L26+'Накопит. обед'!L26</f>
        <v>18.8</v>
      </c>
      <c r="M26" s="339">
        <f t="shared" si="0"/>
        <v>179.3</v>
      </c>
      <c r="N26" s="339">
        <f t="shared" si="1"/>
        <v>17.93</v>
      </c>
      <c r="O26" s="221">
        <v>35</v>
      </c>
      <c r="P26" s="222">
        <f t="shared" si="2"/>
        <v>51.22857142857143</v>
      </c>
    </row>
    <row r="27" spans="1:16" ht="18.75">
      <c r="A27" s="148">
        <v>23</v>
      </c>
      <c r="B27" s="149" t="s">
        <v>87</v>
      </c>
      <c r="C27" s="339">
        <f>'Накопит.завтраки'!C27+'Накопит. обед'!C27</f>
        <v>35</v>
      </c>
      <c r="D27" s="339">
        <f>'Накопит.завтраки'!D27+'Накопит. обед'!D27</f>
        <v>0</v>
      </c>
      <c r="E27" s="339">
        <f>'Накопит.завтраки'!E27+'Накопит. обед'!E27</f>
        <v>0</v>
      </c>
      <c r="F27" s="339">
        <f>'Накопит.завтраки'!F27+'Накопит. обед'!F27</f>
        <v>0</v>
      </c>
      <c r="G27" s="339">
        <f>'Накопит.завтраки'!G27+'Накопит. обед'!G27</f>
        <v>0</v>
      </c>
      <c r="H27" s="339">
        <f>'Накопит.завтраки'!H27+'Накопит. обед'!H27</f>
        <v>0</v>
      </c>
      <c r="I27" s="339">
        <f>'Накопит.завтраки'!I27+'Накопит. обед'!I27</f>
        <v>0</v>
      </c>
      <c r="J27" s="339">
        <f>'Накопит.завтраки'!J27+'Накопит. обед'!J27</f>
        <v>0</v>
      </c>
      <c r="K27" s="339">
        <f>'Накопит.завтраки'!K27+'Накопит. обед'!K27</f>
        <v>45</v>
      </c>
      <c r="L27" s="339">
        <f>'Накопит.завтраки'!L27+'Накопит. обед'!L27</f>
        <v>0</v>
      </c>
      <c r="M27" s="339">
        <f t="shared" si="0"/>
        <v>80</v>
      </c>
      <c r="N27" s="339">
        <f t="shared" si="1"/>
        <v>8</v>
      </c>
      <c r="O27" s="221">
        <v>15</v>
      </c>
      <c r="P27" s="222">
        <f t="shared" si="2"/>
        <v>53.333333333333336</v>
      </c>
    </row>
    <row r="28" spans="1:16" ht="18.75">
      <c r="A28" s="148">
        <v>24</v>
      </c>
      <c r="B28" s="149" t="s">
        <v>48</v>
      </c>
      <c r="C28" s="339">
        <f>'Накопит.завтраки'!C28+'Накопит. обед'!C28</f>
        <v>2</v>
      </c>
      <c r="D28" s="339">
        <f>'Накопит.завтраки'!D28+'Накопит. обед'!D28</f>
        <v>0</v>
      </c>
      <c r="E28" s="339">
        <f>'Накопит.завтраки'!E28+'Накопит. обед'!E28</f>
        <v>2</v>
      </c>
      <c r="F28" s="339">
        <f>'Накопит.завтраки'!F28+'Накопит. обед'!F28</f>
        <v>0</v>
      </c>
      <c r="G28" s="339">
        <f>'Накопит.завтраки'!G28+'Накопит. обед'!G28</f>
        <v>0</v>
      </c>
      <c r="H28" s="339">
        <f>'Накопит.завтраки'!H28+'Накопит. обед'!H28</f>
        <v>0</v>
      </c>
      <c r="I28" s="339">
        <f>'Накопит.завтраки'!I28+'Накопит. обед'!I28</f>
        <v>0</v>
      </c>
      <c r="J28" s="339">
        <f>'Накопит.завтраки'!J28+'Накопит. обед'!J28</f>
        <v>2</v>
      </c>
      <c r="K28" s="339">
        <f>'Накопит.завтраки'!K28+'Накопит. обед'!K28</f>
        <v>2</v>
      </c>
      <c r="L28" s="339">
        <f>'Накопит.завтраки'!L28+'Накопит. обед'!L28</f>
        <v>0</v>
      </c>
      <c r="M28" s="339">
        <f t="shared" si="0"/>
        <v>8</v>
      </c>
      <c r="N28" s="339">
        <f t="shared" si="1"/>
        <v>0.8</v>
      </c>
      <c r="O28" s="221">
        <v>2</v>
      </c>
      <c r="P28" s="222">
        <f t="shared" si="2"/>
        <v>40</v>
      </c>
    </row>
    <row r="29" spans="1:16" ht="18.75">
      <c r="A29" s="148">
        <v>25</v>
      </c>
      <c r="B29" s="149" t="s">
        <v>88</v>
      </c>
      <c r="C29" s="339">
        <f>'Накопит.завтраки'!C29+'Накопит. обед'!C29</f>
        <v>0</v>
      </c>
      <c r="D29" s="339">
        <f>'Накопит.завтраки'!D29+'Накопит. обед'!D29</f>
        <v>2</v>
      </c>
      <c r="E29" s="339">
        <f>'Накопит.завтраки'!E29+'Накопит. обед'!E29</f>
        <v>0</v>
      </c>
      <c r="F29" s="339">
        <f>'Накопит.завтраки'!F29+'Накопит. обед'!F29</f>
        <v>0</v>
      </c>
      <c r="G29" s="339">
        <f>'Накопит.завтраки'!G29+'Накопит. обед'!G29</f>
        <v>2</v>
      </c>
      <c r="H29" s="339">
        <f>'Накопит.завтраки'!H29+'Накопит. обед'!H29</f>
        <v>0</v>
      </c>
      <c r="I29" s="339">
        <f>'Накопит.завтраки'!I29+'Накопит. обед'!I29</f>
        <v>0</v>
      </c>
      <c r="J29" s="339">
        <f>'Накопит.завтраки'!J29+'Накопит. обед'!J29</f>
        <v>0</v>
      </c>
      <c r="K29" s="339">
        <f>'Накопит.завтраки'!K29+'Накопит. обед'!K29</f>
        <v>0</v>
      </c>
      <c r="L29" s="339">
        <f>'Накопит.завтраки'!L29+'Накопит. обед'!L29</f>
        <v>2</v>
      </c>
      <c r="M29" s="339">
        <f t="shared" si="0"/>
        <v>6</v>
      </c>
      <c r="N29" s="339">
        <f t="shared" si="1"/>
        <v>0.6</v>
      </c>
      <c r="O29" s="221">
        <v>1.2</v>
      </c>
      <c r="P29" s="222">
        <f t="shared" si="2"/>
        <v>50</v>
      </c>
    </row>
    <row r="30" spans="1:16" ht="18.75">
      <c r="A30" s="148">
        <v>26</v>
      </c>
      <c r="B30" s="149" t="s">
        <v>89</v>
      </c>
      <c r="C30" s="339">
        <f>'Накопит.завтраки'!C30+'Накопит. обед'!C30</f>
        <v>0</v>
      </c>
      <c r="D30" s="339">
        <f>'Накопит.завтраки'!D30+'Накопит. обед'!D30</f>
        <v>0</v>
      </c>
      <c r="E30" s="339">
        <f>'Накопит.завтраки'!E30+'Накопит. обед'!E30</f>
        <v>0</v>
      </c>
      <c r="F30" s="339">
        <f>'Накопит.завтраки'!F30+'Накопит. обед'!F30</f>
        <v>5</v>
      </c>
      <c r="G30" s="339">
        <f>'Накопит.завтраки'!G30+'Накопит. обед'!G30</f>
        <v>0</v>
      </c>
      <c r="H30" s="339">
        <f>'Накопит.завтраки'!H30+'Накопит. обед'!H30</f>
        <v>0</v>
      </c>
      <c r="I30" s="339">
        <f>'Накопит.завтраки'!I30+'Накопит. обед'!I30</f>
        <v>0</v>
      </c>
      <c r="J30" s="339">
        <f>'Накопит.завтраки'!J30+'Накопит. обед'!J30</f>
        <v>5</v>
      </c>
      <c r="K30" s="339">
        <f>'Накопит.завтраки'!K30+'Накопит. обед'!K30</f>
        <v>0</v>
      </c>
      <c r="L30" s="339">
        <f>'Накопит.завтраки'!L30+'Накопит. обед'!L30</f>
        <v>0</v>
      </c>
      <c r="M30" s="339">
        <f t="shared" si="0"/>
        <v>10</v>
      </c>
      <c r="N30" s="339">
        <f t="shared" si="1"/>
        <v>1</v>
      </c>
      <c r="O30" s="221">
        <v>2</v>
      </c>
      <c r="P30" s="222">
        <f t="shared" si="2"/>
        <v>50</v>
      </c>
    </row>
    <row r="31" spans="1:16" ht="18.75">
      <c r="A31" s="245">
        <v>27</v>
      </c>
      <c r="B31" s="242" t="s">
        <v>141</v>
      </c>
      <c r="C31" s="247">
        <f>'Накопит.завтраки'!C31+'Накопит. обед'!C31</f>
        <v>0</v>
      </c>
      <c r="D31" s="247">
        <f>'Накопит.завтраки'!D31+'Накопит. обед'!D31</f>
        <v>27</v>
      </c>
      <c r="E31" s="247">
        <f>'Накопит.завтраки'!E31+'Накопит. обед'!E31</f>
        <v>0</v>
      </c>
      <c r="F31" s="247">
        <f>'Накопит.завтраки'!F31+'Накопит. обед'!F31</f>
        <v>4.4</v>
      </c>
      <c r="G31" s="247">
        <f>'Накопит.завтраки'!G31+'Накопит. обед'!G31</f>
        <v>72.2</v>
      </c>
      <c r="H31" s="339">
        <f>'Накопит.завтраки'!H31+'Накопит. обед'!H31</f>
        <v>27.2</v>
      </c>
      <c r="I31" s="247">
        <f>'Накопит.завтраки'!I31+'Накопит. обед'!I31</f>
        <v>6.800000000000001</v>
      </c>
      <c r="J31" s="247">
        <f>'Накопит.завтраки'!J31+'Накопит. обед'!J31</f>
        <v>0</v>
      </c>
      <c r="K31" s="247">
        <f>'Накопит.завтраки'!K31+'Накопит. обед'!K31</f>
        <v>0</v>
      </c>
      <c r="L31" s="247">
        <f>'Накопит.завтраки'!L31+'Накопит. обед'!L31</f>
        <v>16.05</v>
      </c>
      <c r="M31" s="247">
        <f t="shared" si="0"/>
        <v>153.65</v>
      </c>
      <c r="N31" s="339">
        <f t="shared" si="1"/>
        <v>15.365</v>
      </c>
      <c r="O31" s="266">
        <f>N11</f>
        <v>219.917</v>
      </c>
      <c r="P31" s="248">
        <f t="shared" si="2"/>
        <v>6.986726810569442</v>
      </c>
    </row>
    <row r="32" spans="1:16" ht="18.75">
      <c r="A32" s="381"/>
      <c r="B32" s="244" t="s">
        <v>142</v>
      </c>
      <c r="C32" s="331"/>
      <c r="D32" s="331"/>
      <c r="E32" s="331"/>
      <c r="F32" s="331"/>
      <c r="G32" s="331"/>
      <c r="H32" s="339">
        <f>'Накопит.завтраки'!H32+'Накопит. обед'!H32</f>
        <v>0</v>
      </c>
      <c r="I32" s="331"/>
      <c r="J32" s="331"/>
      <c r="K32" s="331"/>
      <c r="L32" s="331"/>
      <c r="M32" s="331"/>
      <c r="N32" s="339">
        <f t="shared" si="1"/>
        <v>0</v>
      </c>
      <c r="O32" s="381"/>
      <c r="P32" s="332"/>
    </row>
    <row r="33" spans="1:16" ht="18.75">
      <c r="A33" s="379">
        <v>28</v>
      </c>
      <c r="B33" s="329" t="s">
        <v>323</v>
      </c>
      <c r="C33" s="339">
        <f>'Накопит.завтраки'!C33+'Накопит. обед'!C33</f>
        <v>0</v>
      </c>
      <c r="D33" s="339">
        <f>'Накопит.завтраки'!D33+'Накопит. обед'!D33</f>
        <v>9</v>
      </c>
      <c r="E33" s="339">
        <f>'Накопит.завтраки'!E33+'Накопит. обед'!E33</f>
        <v>0</v>
      </c>
      <c r="F33" s="339">
        <f>'Накопит.завтраки'!F33+'Накопит. обед'!F33</f>
        <v>0</v>
      </c>
      <c r="G33" s="339">
        <f>'Накопит.завтраки'!G33+'Накопит. обед'!G33</f>
        <v>0</v>
      </c>
      <c r="H33" s="339">
        <f>'Накопит.завтраки'!H33+'Накопит. обед'!H33</f>
        <v>9</v>
      </c>
      <c r="I33" s="339">
        <f>'Накопит.завтраки'!I33+'Накопит. обед'!I33</f>
        <v>0</v>
      </c>
      <c r="J33" s="339">
        <f>'Накопит.завтраки'!J33+'Накопит. обед'!J33</f>
        <v>0</v>
      </c>
      <c r="K33" s="339">
        <f>'Накопит.завтраки'!K33+'Накопит. обед'!K33</f>
        <v>0</v>
      </c>
      <c r="L33" s="339">
        <f>'Накопит.завтраки'!L33+'Накопит. обед'!L33</f>
        <v>0</v>
      </c>
      <c r="M33" s="339">
        <f>SUM(C33:L33)</f>
        <v>18</v>
      </c>
      <c r="N33" s="339">
        <f t="shared" si="1"/>
        <v>1.8</v>
      </c>
      <c r="O33" s="338">
        <v>4</v>
      </c>
      <c r="P33" s="248">
        <f t="shared" si="2"/>
        <v>45</v>
      </c>
    </row>
    <row r="34" spans="1:16" ht="18.75">
      <c r="A34" s="379">
        <v>29</v>
      </c>
      <c r="B34" s="149" t="s">
        <v>324</v>
      </c>
      <c r="C34" s="339">
        <f>'Накопит.завтраки'!C34+'Накопит. обед'!C34</f>
        <v>2.2</v>
      </c>
      <c r="D34" s="339">
        <f>'Накопит.завтраки'!D34+'Накопит. обед'!D34</f>
        <v>2.3</v>
      </c>
      <c r="E34" s="339">
        <f>'Накопит.завтраки'!E34+'Накопит. обед'!E34</f>
        <v>3</v>
      </c>
      <c r="F34" s="339">
        <f>'Накопит.завтраки'!F34+'Накопит. обед'!F34</f>
        <v>3.85</v>
      </c>
      <c r="G34" s="339">
        <f>'Накопит.завтраки'!G34+'Накопит. обед'!G34</f>
        <v>2.2</v>
      </c>
      <c r="H34" s="339">
        <f>'Накопит.завтраки'!H34+'Накопит. обед'!H34</f>
        <v>2.9000000000000004</v>
      </c>
      <c r="I34" s="339">
        <f>'Накопит.завтраки'!I34+'Накопит. обед'!I34</f>
        <v>1.7</v>
      </c>
      <c r="J34" s="339">
        <f>'Накопит.завтраки'!J34+'Накопит. обед'!J34</f>
        <v>4.2</v>
      </c>
      <c r="K34" s="339">
        <f>'Накопит.завтраки'!K34+'Накопит. обед'!K34</f>
        <v>1.6</v>
      </c>
      <c r="L34" s="339">
        <f>'Накопит.завтраки'!L34+'Накопит. обед'!L34</f>
        <v>3.9000000000000004</v>
      </c>
      <c r="M34" s="339">
        <f>SUM(C34:L34)</f>
        <v>27.85</v>
      </c>
      <c r="N34" s="339">
        <f t="shared" si="1"/>
        <v>2.785</v>
      </c>
      <c r="O34" s="338">
        <v>5</v>
      </c>
      <c r="P34" s="358">
        <f t="shared" si="2"/>
        <v>55.7</v>
      </c>
    </row>
    <row r="35" spans="1:16" ht="18.75">
      <c r="A35" s="146"/>
      <c r="B35" s="146"/>
      <c r="C35" s="146"/>
      <c r="D35" s="146"/>
      <c r="E35" s="146"/>
      <c r="F35" s="146"/>
      <c r="G35" s="146"/>
      <c r="H35" s="146"/>
      <c r="I35" s="146"/>
      <c r="J35" s="146"/>
      <c r="K35" s="146"/>
      <c r="L35" s="146"/>
      <c r="M35" s="146"/>
      <c r="N35" s="146"/>
      <c r="O35" s="146"/>
      <c r="P35" s="146"/>
    </row>
  </sheetData>
  <sheetProtection/>
  <mergeCells count="1">
    <mergeCell ref="B2:O2"/>
  </mergeCells>
  <printOptions/>
  <pageMargins left="0.7" right="0.7" top="0.75" bottom="0.75" header="0.3" footer="0.3"/>
  <pageSetup horizontalDpi="600" verticalDpi="600" orientation="landscape" paperSize="9" scale="68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35"/>
  <sheetViews>
    <sheetView zoomScale="82" zoomScaleNormal="82" zoomScaleSheetLayoutView="100" zoomScalePageLayoutView="0" workbookViewId="0" topLeftCell="A1">
      <selection activeCell="T18" sqref="T18"/>
    </sheetView>
  </sheetViews>
  <sheetFormatPr defaultColWidth="9.140625" defaultRowHeight="15"/>
  <cols>
    <col min="1" max="1" width="9.28125" style="334" bestFit="1" customWidth="1"/>
    <col min="2" max="2" width="31.7109375" style="334" customWidth="1"/>
    <col min="3" max="6" width="9.421875" style="334" bestFit="1" customWidth="1"/>
    <col min="7" max="7" width="11.421875" style="334" customWidth="1"/>
    <col min="8" max="11" width="9.421875" style="334" bestFit="1" customWidth="1"/>
    <col min="12" max="12" width="9.28125" style="334" bestFit="1" customWidth="1"/>
    <col min="13" max="13" width="10.00390625" style="334" customWidth="1"/>
    <col min="14" max="14" width="10.8515625" style="334" customWidth="1"/>
    <col min="15" max="15" width="20.57421875" style="334" customWidth="1"/>
    <col min="16" max="16" width="13.8515625" style="334" customWidth="1"/>
    <col min="17" max="16384" width="9.140625" style="334" customWidth="1"/>
  </cols>
  <sheetData>
    <row r="1" spans="3:13" ht="21"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</row>
    <row r="2" spans="1:16" ht="20.25">
      <c r="A2" s="145"/>
      <c r="B2" s="453" t="s">
        <v>405</v>
      </c>
      <c r="C2" s="453"/>
      <c r="D2" s="453"/>
      <c r="E2" s="453"/>
      <c r="F2" s="453"/>
      <c r="G2" s="453"/>
      <c r="H2" s="453"/>
      <c r="I2" s="453"/>
      <c r="J2" s="453"/>
      <c r="K2" s="453"/>
      <c r="L2" s="453"/>
      <c r="M2" s="453"/>
      <c r="N2" s="453"/>
      <c r="O2" s="453"/>
      <c r="P2" s="145"/>
    </row>
    <row r="3" spans="1:16" ht="18.75">
      <c r="A3" s="146"/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</row>
    <row r="4" spans="1:16" ht="18.75">
      <c r="A4" s="147" t="s">
        <v>64</v>
      </c>
      <c r="B4" s="147" t="s">
        <v>65</v>
      </c>
      <c r="C4" s="147">
        <v>1</v>
      </c>
      <c r="D4" s="147">
        <v>2</v>
      </c>
      <c r="E4" s="147">
        <v>3</v>
      </c>
      <c r="F4" s="147">
        <v>4</v>
      </c>
      <c r="G4" s="147">
        <v>5</v>
      </c>
      <c r="H4" s="147">
        <v>6</v>
      </c>
      <c r="I4" s="147">
        <v>8</v>
      </c>
      <c r="J4" s="147">
        <v>9</v>
      </c>
      <c r="K4" s="147">
        <v>10</v>
      </c>
      <c r="L4" s="147">
        <v>11</v>
      </c>
      <c r="M4" s="147" t="s">
        <v>66</v>
      </c>
      <c r="N4" s="147" t="s">
        <v>67</v>
      </c>
      <c r="O4" s="147" t="s">
        <v>124</v>
      </c>
      <c r="P4" s="147" t="s">
        <v>68</v>
      </c>
    </row>
    <row r="5" spans="1:16" ht="18.75">
      <c r="A5" s="338">
        <v>1</v>
      </c>
      <c r="B5" s="149" t="s">
        <v>276</v>
      </c>
      <c r="C5" s="339">
        <f>'Накопит. обед'!C5+'Накопит.полдник'!C5</f>
        <v>54</v>
      </c>
      <c r="D5" s="339">
        <f>'Накопит. обед'!D5+'Накопит.полдник'!D5</f>
        <v>36</v>
      </c>
      <c r="E5" s="339">
        <f>'Накопит. обед'!E5+'Накопит.полдник'!E5</f>
        <v>36</v>
      </c>
      <c r="F5" s="339">
        <f>'Накопит. обед'!F5+'Накопит.полдник'!F5</f>
        <v>36</v>
      </c>
      <c r="G5" s="339">
        <f>'Накопит. обед'!G5+'Накопит.полдник'!G5</f>
        <v>72</v>
      </c>
      <c r="H5" s="339">
        <f>'Накопит. обед'!H5+'Накопит.полдник'!H5</f>
        <v>60</v>
      </c>
      <c r="I5" s="339">
        <f>'Накопит. обед'!I5+'Накопит.полдник'!I5</f>
        <v>60</v>
      </c>
      <c r="J5" s="339">
        <f>'Накопит. обед'!J5+'Накопит.полдник'!J5</f>
        <v>36</v>
      </c>
      <c r="K5" s="339">
        <f>'Накопит. обед'!K5+'Накопит.полдник'!K5</f>
        <v>60</v>
      </c>
      <c r="L5" s="339">
        <f>'Накопит. обед'!L5+'Накопит.полдник'!L5</f>
        <v>36</v>
      </c>
      <c r="M5" s="339">
        <f aca="true" t="shared" si="0" ref="M5:M35">SUM(C5:L5)</f>
        <v>486</v>
      </c>
      <c r="N5" s="339">
        <f>SUM(M5/10)</f>
        <v>48.6</v>
      </c>
      <c r="O5" s="221">
        <v>120</v>
      </c>
      <c r="P5" s="358">
        <f>SUM(N5*100/O5)</f>
        <v>40.5</v>
      </c>
    </row>
    <row r="6" spans="1:16" ht="18.75">
      <c r="A6" s="338">
        <v>2</v>
      </c>
      <c r="B6" s="149" t="s">
        <v>69</v>
      </c>
      <c r="C6" s="339">
        <f>'Накопит. обед'!C6+'Накопит.полдник'!C6</f>
        <v>55</v>
      </c>
      <c r="D6" s="339">
        <f>'Накопит. обед'!D6+'Накопит.полдник'!D6</f>
        <v>70</v>
      </c>
      <c r="E6" s="339">
        <f>'Накопит. обед'!E6+'Накопит.полдник'!E6</f>
        <v>85</v>
      </c>
      <c r="F6" s="339">
        <f>'Накопит. обед'!F6+'Накопит.полдник'!F6</f>
        <v>118.6</v>
      </c>
      <c r="G6" s="339">
        <f>'Накопит. обед'!G6+'Накопит.полдник'!G6</f>
        <v>55</v>
      </c>
      <c r="H6" s="339">
        <f>'Накопит. обед'!H6+'Накопит.полдник'!H6</f>
        <v>72.896</v>
      </c>
      <c r="I6" s="339">
        <f>'Накопит. обед'!I6+'Накопит.полдник'!I6</f>
        <v>55</v>
      </c>
      <c r="J6" s="339">
        <f>'Накопит. обед'!J6+'Накопит.полдник'!J6</f>
        <v>115.352</v>
      </c>
      <c r="K6" s="339">
        <f>'Накопит. обед'!K6+'Накопит.полдник'!K6</f>
        <v>55</v>
      </c>
      <c r="L6" s="339">
        <f>'Накопит. обед'!L6+'Накопит.полдник'!L6</f>
        <v>120.6</v>
      </c>
      <c r="M6" s="339">
        <f t="shared" si="0"/>
        <v>802.4480000000001</v>
      </c>
      <c r="N6" s="339">
        <f aca="true" t="shared" si="1" ref="N6:N35">SUM(M6/10)</f>
        <v>80.24480000000001</v>
      </c>
      <c r="O6" s="221">
        <v>200</v>
      </c>
      <c r="P6" s="358">
        <f aca="true" t="shared" si="2" ref="P6:P35">SUM(N6*100/O6)</f>
        <v>40.122400000000006</v>
      </c>
    </row>
    <row r="7" spans="1:16" ht="18.75">
      <c r="A7" s="338">
        <v>3</v>
      </c>
      <c r="B7" s="149" t="s">
        <v>70</v>
      </c>
      <c r="C7" s="339">
        <f>'Накопит. обед'!C7+'Накопит.полдник'!C7</f>
        <v>0</v>
      </c>
      <c r="D7" s="339">
        <f>'Накопит. обед'!D7+'Накопит.полдник'!D7</f>
        <v>10.35</v>
      </c>
      <c r="E7" s="339">
        <f>'Накопит. обед'!E7+'Накопит.полдник'!E7</f>
        <v>1.6</v>
      </c>
      <c r="F7" s="339">
        <f>'Накопит. обед'!F7+'Накопит.полдник'!F7</f>
        <v>0</v>
      </c>
      <c r="G7" s="339">
        <f>'Накопит. обед'!G7+'Накопит.полдник'!G7</f>
        <v>23</v>
      </c>
      <c r="H7" s="339">
        <f>'Накопит. обед'!H7+'Накопит.полдник'!H7</f>
        <v>3</v>
      </c>
      <c r="I7" s="339">
        <f>'Накопит. обед'!I7+'Накопит.полдник'!I7</f>
        <v>23.4</v>
      </c>
      <c r="J7" s="339">
        <f>'Накопит. обед'!J7+'Накопит.полдник'!J7</f>
        <v>18.7</v>
      </c>
      <c r="K7" s="339">
        <f>'Накопит. обед'!K7+'Накопит.полдник'!K7</f>
        <v>3</v>
      </c>
      <c r="L7" s="339">
        <f>'Накопит. обед'!L7+'Накопит.полдник'!L7</f>
        <v>0</v>
      </c>
      <c r="M7" s="339">
        <f t="shared" si="0"/>
        <v>83.05</v>
      </c>
      <c r="N7" s="339">
        <f t="shared" si="1"/>
        <v>8.305</v>
      </c>
      <c r="O7" s="221">
        <v>20</v>
      </c>
      <c r="P7" s="358">
        <f t="shared" si="2"/>
        <v>41.525</v>
      </c>
    </row>
    <row r="8" spans="1:16" ht="18.75">
      <c r="A8" s="338">
        <v>4</v>
      </c>
      <c r="B8" s="149" t="s">
        <v>71</v>
      </c>
      <c r="C8" s="339">
        <f>'Накопит. обед'!C8+'Накопит.полдник'!C8</f>
        <v>5</v>
      </c>
      <c r="D8" s="339">
        <f>'Накопит. обед'!D8+'Накопит.полдник'!D8</f>
        <v>10</v>
      </c>
      <c r="E8" s="339">
        <f>'Накопит. обед'!E8+'Накопит.полдник'!E8</f>
        <v>15.8</v>
      </c>
      <c r="F8" s="339">
        <f>'Накопит. обед'!F8+'Накопит.полдник'!F8</f>
        <v>60</v>
      </c>
      <c r="G8" s="339">
        <f>'Накопит. обед'!G8+'Накопит.полдник'!G8</f>
        <v>43.75</v>
      </c>
      <c r="H8" s="339">
        <f>'Накопит. обед'!H8+'Накопит.полдник'!H8</f>
        <v>55</v>
      </c>
      <c r="I8" s="339">
        <f>'Накопит. обед'!I8+'Накопит.полдник'!I8</f>
        <v>21</v>
      </c>
      <c r="J8" s="339">
        <f>'Накопит. обед'!J8+'Накопит.полдник'!J8</f>
        <v>45</v>
      </c>
      <c r="K8" s="339">
        <f>'Накопит. обед'!K8+'Накопит.полдник'!K8</f>
        <v>5</v>
      </c>
      <c r="L8" s="339">
        <f>'Накопит. обед'!L8+'Накопит.полдник'!L8</f>
        <v>0</v>
      </c>
      <c r="M8" s="339">
        <f t="shared" si="0"/>
        <v>260.55</v>
      </c>
      <c r="N8" s="339">
        <f t="shared" si="1"/>
        <v>26.055</v>
      </c>
      <c r="O8" s="221">
        <v>50</v>
      </c>
      <c r="P8" s="358">
        <f t="shared" si="2"/>
        <v>52.11</v>
      </c>
    </row>
    <row r="9" spans="1:16" ht="18.75">
      <c r="A9" s="338">
        <v>5</v>
      </c>
      <c r="B9" s="149" t="s">
        <v>72</v>
      </c>
      <c r="C9" s="339">
        <f>'Накопит. обед'!C9+'Накопит.полдник'!C9</f>
        <v>0</v>
      </c>
      <c r="D9" s="339">
        <f>'Накопит. обед'!D9+'Накопит.полдник'!D9</f>
        <v>0</v>
      </c>
      <c r="E9" s="339">
        <f>'Накопит. обед'!E9+'Накопит.полдник'!E9</f>
        <v>0</v>
      </c>
      <c r="F9" s="339">
        <f>'Накопит. обед'!F9+'Накопит.полдник'!F9</f>
        <v>0</v>
      </c>
      <c r="G9" s="339">
        <f>'Накопит. обед'!G9+'Накопит.полдник'!G9</f>
        <v>0</v>
      </c>
      <c r="H9" s="339">
        <f>'Накопит. обед'!H9+'Накопит.полдник'!H9</f>
        <v>0</v>
      </c>
      <c r="I9" s="339">
        <f>'Накопит. обед'!I9+'Накопит.полдник'!I9</f>
        <v>0</v>
      </c>
      <c r="J9" s="339">
        <f>'Накопит. обед'!J9+'Накопит.полдник'!J9</f>
        <v>0</v>
      </c>
      <c r="K9" s="339">
        <f>'Накопит. обед'!K9+'Накопит.полдник'!K9</f>
        <v>0</v>
      </c>
      <c r="L9" s="339">
        <f>'Накопит. обед'!L9+'Накопит.полдник'!L9</f>
        <v>85.2</v>
      </c>
      <c r="M9" s="339">
        <f t="shared" si="0"/>
        <v>85.2</v>
      </c>
      <c r="N9" s="339">
        <f t="shared" si="1"/>
        <v>8.52</v>
      </c>
      <c r="O9" s="221">
        <v>20</v>
      </c>
      <c r="P9" s="358">
        <f t="shared" si="2"/>
        <v>42.6</v>
      </c>
    </row>
    <row r="10" spans="1:16" ht="18.75">
      <c r="A10" s="338">
        <v>6</v>
      </c>
      <c r="B10" s="149" t="s">
        <v>73</v>
      </c>
      <c r="C10" s="339">
        <f>'Накопит. обед'!C10+'Накопит.полдник'!C10</f>
        <v>416</v>
      </c>
      <c r="D10" s="339">
        <f>'Накопит. обед'!D10+'Накопит.полдник'!D10</f>
        <v>25.7</v>
      </c>
      <c r="E10" s="339">
        <f>'Накопит. обед'!E10+'Накопит.полдник'!E10</f>
        <v>50</v>
      </c>
      <c r="F10" s="339">
        <f>'Накопит. обед'!F10+'Накопит.полдник'!F10</f>
        <v>153.94</v>
      </c>
      <c r="G10" s="339">
        <f>'Накопит. обед'!G10+'Накопит.полдник'!G10</f>
        <v>0</v>
      </c>
      <c r="H10" s="339">
        <f>'Накопит. обед'!H10+'Накопит.полдник'!H10</f>
        <v>25.7</v>
      </c>
      <c r="I10" s="339">
        <f>'Накопит. обед'!I10+'Накопит.полдник'!I10</f>
        <v>0</v>
      </c>
      <c r="J10" s="339">
        <f>'Накопит. обед'!J10+'Накопит.полдник'!J10</f>
        <v>22</v>
      </c>
      <c r="K10" s="339">
        <f>'Накопит. обед'!K10+'Накопит.полдник'!K10</f>
        <v>203.2</v>
      </c>
      <c r="L10" s="339">
        <f>'Накопит. обед'!L10+'Накопит.полдник'!L10</f>
        <v>30</v>
      </c>
      <c r="M10" s="339">
        <f t="shared" si="0"/>
        <v>926.54</v>
      </c>
      <c r="N10" s="339">
        <f t="shared" si="1"/>
        <v>92.654</v>
      </c>
      <c r="O10" s="221">
        <v>187</v>
      </c>
      <c r="P10" s="358">
        <f t="shared" si="2"/>
        <v>49.5475935828877</v>
      </c>
    </row>
    <row r="11" spans="1:16" ht="18.75">
      <c r="A11" s="338">
        <v>7</v>
      </c>
      <c r="B11" s="149" t="s">
        <v>74</v>
      </c>
      <c r="C11" s="339">
        <f>'Накопит. обед'!C11+'Накопит.полдник'!C11</f>
        <v>103.2</v>
      </c>
      <c r="D11" s="339">
        <f>'Накопит. обед'!D11+'Накопит.полдник'!D11</f>
        <v>113.7</v>
      </c>
      <c r="E11" s="339">
        <f>'Накопит. обед'!E11+'Накопит.полдник'!E11</f>
        <v>377.2</v>
      </c>
      <c r="F11" s="339">
        <f>'Накопит. обед'!F11+'Накопит.полдник'!F11</f>
        <v>177.2</v>
      </c>
      <c r="G11" s="339">
        <f>'Накопит. обед'!G11+'Накопит.полдник'!G11</f>
        <v>110.8</v>
      </c>
      <c r="H11" s="339">
        <f>'Накопит. обед'!H11+'Накопит.полдник'!H11</f>
        <v>183.9</v>
      </c>
      <c r="I11" s="339">
        <f>'Накопит. обед'!I11+'Накопит.полдник'!I11</f>
        <v>164.9</v>
      </c>
      <c r="J11" s="339">
        <f>'Накопит. обед'!J11+'Накопит.полдник'!J11</f>
        <v>160</v>
      </c>
      <c r="K11" s="339">
        <f>'Накопит. обед'!K11+'Накопит.полдник'!K11</f>
        <v>256.93333333333334</v>
      </c>
      <c r="L11" s="339">
        <f>'Накопит. обед'!L11+'Накопит.полдник'!L11</f>
        <v>151.25</v>
      </c>
      <c r="M11" s="339">
        <f t="shared" si="0"/>
        <v>1799.0833333333335</v>
      </c>
      <c r="N11" s="339">
        <f t="shared" si="1"/>
        <v>179.90833333333336</v>
      </c>
      <c r="O11" s="221">
        <v>320</v>
      </c>
      <c r="P11" s="358">
        <f t="shared" si="2"/>
        <v>56.22135416666667</v>
      </c>
    </row>
    <row r="12" spans="1:16" ht="18.75">
      <c r="A12" s="338">
        <v>8</v>
      </c>
      <c r="B12" s="149" t="s">
        <v>75</v>
      </c>
      <c r="C12" s="339">
        <f>'Накопит. обед'!C12+'Накопит.полдник'!C12</f>
        <v>0</v>
      </c>
      <c r="D12" s="339">
        <f>'Накопит. обед'!D12+'Накопит.полдник'!D12</f>
        <v>110</v>
      </c>
      <c r="E12" s="339">
        <f>'Накопит. обед'!E12+'Накопит.полдник'!E12</f>
        <v>110</v>
      </c>
      <c r="F12" s="339">
        <f>'Накопит. обед'!F12+'Накопит.полдник'!F12</f>
        <v>180</v>
      </c>
      <c r="G12" s="339">
        <f>'Накопит. обед'!G12+'Накопит.полдник'!G12</f>
        <v>0</v>
      </c>
      <c r="H12" s="339">
        <f>'Накопит. обед'!H12+'Накопит.полдник'!H12</f>
        <v>0</v>
      </c>
      <c r="I12" s="339">
        <f>'Накопит. обед'!I12+'Накопит.полдник'!I12</f>
        <v>0</v>
      </c>
      <c r="J12" s="339">
        <f>'Накопит. обед'!J12+'Накопит.полдник'!J12</f>
        <v>110</v>
      </c>
      <c r="K12" s="339">
        <f>'Накопит. обед'!K12+'Накопит.полдник'!K12</f>
        <v>150</v>
      </c>
      <c r="L12" s="339">
        <f>'Накопит. обед'!L12+'Накопит.полдник'!L12</f>
        <v>106</v>
      </c>
      <c r="M12" s="339">
        <f t="shared" si="0"/>
        <v>766</v>
      </c>
      <c r="N12" s="339">
        <f t="shared" si="1"/>
        <v>76.6</v>
      </c>
      <c r="O12" s="221">
        <v>185</v>
      </c>
      <c r="P12" s="358">
        <f t="shared" si="2"/>
        <v>41.4054054054054</v>
      </c>
    </row>
    <row r="13" spans="1:16" ht="18.75">
      <c r="A13" s="338">
        <v>9</v>
      </c>
      <c r="B13" s="149" t="s">
        <v>76</v>
      </c>
      <c r="C13" s="339">
        <f>'Накопит. обед'!C13+'Накопит.полдник'!C13</f>
        <v>0</v>
      </c>
      <c r="D13" s="339">
        <f>'Накопит. обед'!D13+'Накопит.полдник'!D13</f>
        <v>25</v>
      </c>
      <c r="E13" s="339">
        <f>'Накопит. обед'!E13+'Накопит.полдник'!E13</f>
        <v>0</v>
      </c>
      <c r="F13" s="339">
        <f>'Накопит. обед'!F13+'Накопит.полдник'!F13</f>
        <v>20</v>
      </c>
      <c r="G13" s="339">
        <f>'Накопит. обед'!G13+'Накопит.полдник'!G13</f>
        <v>0</v>
      </c>
      <c r="H13" s="339">
        <f>'Накопит. обед'!H13+'Накопит.полдник'!H13</f>
        <v>0</v>
      </c>
      <c r="I13" s="339">
        <f>'Накопит. обед'!I13+'Накопит.полдник'!I13</f>
        <v>35</v>
      </c>
      <c r="J13" s="339">
        <f>'Накопит. обед'!J13+'Накопит.полдник'!J13</f>
        <v>0</v>
      </c>
      <c r="K13" s="339">
        <f>'Накопит. обед'!K13+'Накопит.полдник'!K13</f>
        <v>0</v>
      </c>
      <c r="L13" s="339">
        <f>'Накопит. обед'!L13+'Накопит.полдник'!L13</f>
        <v>0</v>
      </c>
      <c r="M13" s="339">
        <f t="shared" si="0"/>
        <v>80</v>
      </c>
      <c r="N13" s="339">
        <f t="shared" si="1"/>
        <v>8</v>
      </c>
      <c r="O13" s="221">
        <v>20</v>
      </c>
      <c r="P13" s="358">
        <f t="shared" si="2"/>
        <v>40</v>
      </c>
    </row>
    <row r="14" spans="1:16" ht="18.75">
      <c r="A14" s="338">
        <v>10</v>
      </c>
      <c r="B14" s="249" t="s">
        <v>77</v>
      </c>
      <c r="C14" s="339">
        <f>'Накопит. обед'!C14+'Накопит.полдник'!C14</f>
        <v>200</v>
      </c>
      <c r="D14" s="339">
        <f>'Накопит. обед'!D14+'Накопит.полдник'!D14</f>
        <v>0</v>
      </c>
      <c r="E14" s="339">
        <f>'Накопит. обед'!E14+'Накопит.полдник'!E14</f>
        <v>60</v>
      </c>
      <c r="F14" s="339">
        <f>'Накопит. обед'!F14+'Накопит.полдник'!F14</f>
        <v>0</v>
      </c>
      <c r="G14" s="339">
        <f>'Накопит. обед'!G14+'Накопит.полдник'!G14</f>
        <v>0</v>
      </c>
      <c r="H14" s="339">
        <f>'Накопит. обед'!H14+'Накопит.полдник'!H14</f>
        <v>200</v>
      </c>
      <c r="I14" s="339">
        <f>'Накопит. обед'!I14+'Накопит.полдник'!I14</f>
        <v>0</v>
      </c>
      <c r="J14" s="339">
        <f>'Накопит. обед'!J14+'Накопит.полдник'!J14</f>
        <v>200</v>
      </c>
      <c r="K14" s="339">
        <f>'Накопит. обед'!K14+'Накопит.полдник'!K14</f>
        <v>200</v>
      </c>
      <c r="L14" s="339">
        <f>'Накопит. обед'!L14+'Накопит.полдник'!L14</f>
        <v>0</v>
      </c>
      <c r="M14" s="339">
        <f t="shared" si="0"/>
        <v>860</v>
      </c>
      <c r="N14" s="339">
        <f t="shared" si="1"/>
        <v>86</v>
      </c>
      <c r="O14" s="221">
        <v>200</v>
      </c>
      <c r="P14" s="358">
        <f t="shared" si="2"/>
        <v>43</v>
      </c>
    </row>
    <row r="15" spans="1:16" ht="18.75">
      <c r="A15" s="338">
        <v>11</v>
      </c>
      <c r="B15" s="149" t="s">
        <v>78</v>
      </c>
      <c r="C15" s="339">
        <f>'Накопит. обед'!C15+'Накопит.полдник'!C15</f>
        <v>53.3</v>
      </c>
      <c r="D15" s="339">
        <f>'Накопит. обед'!D15+'Накопит.полдник'!D15</f>
        <v>0</v>
      </c>
      <c r="E15" s="339">
        <f>'Накопит. обед'!E15+'Накопит.полдник'!E15</f>
        <v>181.8</v>
      </c>
      <c r="F15" s="339">
        <f>'Накопит. обед'!F15+'Накопит.полдник'!F15</f>
        <v>74</v>
      </c>
      <c r="G15" s="339">
        <f>'Накопит. обед'!G15+'Накопит.полдник'!G15</f>
        <v>0</v>
      </c>
      <c r="H15" s="339">
        <f>'Накопит. обед'!H15+'Накопит.полдник'!H15</f>
        <v>79</v>
      </c>
      <c r="I15" s="339">
        <f>'Накопит. обед'!I15+'Накопит.полдник'!I15</f>
        <v>76.5</v>
      </c>
      <c r="J15" s="339">
        <f>'Накопит. обед'!J15+'Накопит.полдник'!J15</f>
        <v>0</v>
      </c>
      <c r="K15" s="339">
        <f>'Накопит. обед'!K15+'Накопит.полдник'!K15</f>
        <v>0</v>
      </c>
      <c r="L15" s="339">
        <f>'Накопит. обед'!L15+'Накопит.полдник'!L15</f>
        <v>74</v>
      </c>
      <c r="M15" s="339">
        <f t="shared" si="0"/>
        <v>538.6</v>
      </c>
      <c r="N15" s="339">
        <f t="shared" si="1"/>
        <v>53.86</v>
      </c>
      <c r="O15" s="221">
        <v>78</v>
      </c>
      <c r="P15" s="358">
        <f t="shared" si="2"/>
        <v>69.05128205128206</v>
      </c>
    </row>
    <row r="16" spans="1:16" ht="18.75">
      <c r="A16" s="338">
        <v>12</v>
      </c>
      <c r="B16" s="149" t="s">
        <v>79</v>
      </c>
      <c r="C16" s="339">
        <f>'Накопит. обед'!C16+'Накопит.полдник'!C16</f>
        <v>0</v>
      </c>
      <c r="D16" s="339">
        <f>'Накопит. обед'!D16+'Накопит.полдник'!D16</f>
        <v>0</v>
      </c>
      <c r="E16" s="339">
        <f>'Накопит. обед'!E16+'Накопит.полдник'!E16</f>
        <v>0</v>
      </c>
      <c r="F16" s="339">
        <f>'Накопит. обед'!F16+'Накопит.полдник'!F16</f>
        <v>0</v>
      </c>
      <c r="G16" s="339">
        <f>'Накопит. обед'!G16+'Накопит.полдник'!G16</f>
        <v>103.5</v>
      </c>
      <c r="H16" s="339">
        <f>'Накопит. обед'!H16+'Накопит.полдник'!H16</f>
        <v>53</v>
      </c>
      <c r="I16" s="339">
        <f>'Накопит. обед'!I16+'Накопит.полдник'!I16</f>
        <v>0</v>
      </c>
      <c r="J16" s="339">
        <f>'Накопит. обед'!J16+'Накопит.полдник'!J16</f>
        <v>59</v>
      </c>
      <c r="K16" s="339">
        <f>'Накопит. обед'!K16+'Накопит.полдник'!K16</f>
        <v>0</v>
      </c>
      <c r="L16" s="339">
        <f>'Накопит. обед'!L16+'Накопит.полдник'!L16</f>
        <v>0</v>
      </c>
      <c r="M16" s="339">
        <f t="shared" si="0"/>
        <v>215.5</v>
      </c>
      <c r="N16" s="339">
        <f t="shared" si="1"/>
        <v>21.55</v>
      </c>
      <c r="O16" s="221">
        <v>53</v>
      </c>
      <c r="P16" s="358">
        <f t="shared" si="2"/>
        <v>40.660377358490564</v>
      </c>
    </row>
    <row r="17" spans="1:16" ht="18.75">
      <c r="A17" s="338">
        <v>13</v>
      </c>
      <c r="B17" s="149" t="s">
        <v>80</v>
      </c>
      <c r="C17" s="339">
        <f>'Накопит. обед'!C17+'Накопит.полдник'!C17</f>
        <v>118</v>
      </c>
      <c r="D17" s="339">
        <f>'Накопит. обед'!D17+'Накопит.полдник'!D17</f>
        <v>0</v>
      </c>
      <c r="E17" s="339">
        <f>'Накопит. обед'!E17+'Накопит.полдник'!E17</f>
        <v>31.25</v>
      </c>
      <c r="F17" s="339">
        <f>'Накопит. обед'!F17+'Накопит.полдник'!F17</f>
        <v>0</v>
      </c>
      <c r="G17" s="339">
        <f>'Накопит. обед'!G17+'Накопит.полдник'!G17</f>
        <v>88</v>
      </c>
      <c r="H17" s="339">
        <f>'Накопит. обед'!H17+'Накопит.полдник'!H17</f>
        <v>0</v>
      </c>
      <c r="I17" s="339">
        <f>'Накопит. обед'!I17+'Накопит.полдник'!I17</f>
        <v>0</v>
      </c>
      <c r="J17" s="339">
        <f>'Накопит. обед'!J17+'Накопит.полдник'!J17</f>
        <v>0</v>
      </c>
      <c r="K17" s="339">
        <f>'Накопит. обед'!K17+'Накопит.полдник'!K17</f>
        <v>93</v>
      </c>
      <c r="L17" s="339">
        <f>'Накопит. обед'!L17+'Накопит.полдник'!L17</f>
        <v>0</v>
      </c>
      <c r="M17" s="339">
        <f t="shared" si="0"/>
        <v>330.25</v>
      </c>
      <c r="N17" s="339">
        <f t="shared" si="1"/>
        <v>33.025</v>
      </c>
      <c r="O17" s="221">
        <v>77</v>
      </c>
      <c r="P17" s="358">
        <f t="shared" si="2"/>
        <v>42.88961038961039</v>
      </c>
    </row>
    <row r="18" spans="1:16" ht="18.75">
      <c r="A18" s="338">
        <v>14</v>
      </c>
      <c r="B18" s="149" t="s">
        <v>81</v>
      </c>
      <c r="C18" s="339">
        <f>'Накопит. обед'!C18+'Накопит.полдник'!C18</f>
        <v>0</v>
      </c>
      <c r="D18" s="339">
        <f>'Накопит. обед'!D18+'Накопит.полдник'!D18</f>
        <v>0</v>
      </c>
      <c r="E18" s="339">
        <f>'Накопит. обед'!E18+'Накопит.полдник'!E18</f>
        <v>0</v>
      </c>
      <c r="F18" s="339">
        <f>'Накопит. обед'!F18+'Накопит.полдник'!F18</f>
        <v>0</v>
      </c>
      <c r="G18" s="339">
        <f>'Накопит. обед'!G18+'Накопит.полдник'!G18</f>
        <v>0</v>
      </c>
      <c r="H18" s="339">
        <f>'Накопит. обед'!H18+'Накопит.полдник'!H18</f>
        <v>0</v>
      </c>
      <c r="I18" s="339">
        <f>'Накопит. обед'!I18+'Накопит.полдник'!I18</f>
        <v>0</v>
      </c>
      <c r="J18" s="339">
        <f>'Накопит. обед'!J18+'Накопит.полдник'!J18</f>
        <v>0</v>
      </c>
      <c r="K18" s="339">
        <f>'Накопит. обед'!K18+'Накопит.полдник'!K18</f>
        <v>0</v>
      </c>
      <c r="L18" s="339">
        <f>'Накопит. обед'!L18+'Накопит.полдник'!L18</f>
        <v>0</v>
      </c>
      <c r="M18" s="339">
        <f t="shared" si="0"/>
        <v>0</v>
      </c>
      <c r="N18" s="339">
        <f t="shared" si="1"/>
        <v>0</v>
      </c>
      <c r="O18" s="221">
        <v>40</v>
      </c>
      <c r="P18" s="358">
        <f t="shared" si="2"/>
        <v>0</v>
      </c>
    </row>
    <row r="19" spans="1:16" ht="18.75">
      <c r="A19" s="338">
        <v>15</v>
      </c>
      <c r="B19" s="149" t="s">
        <v>61</v>
      </c>
      <c r="C19" s="339">
        <f>'Накопит. обед'!C19+'Накопит.полдник'!C19</f>
        <v>228.8</v>
      </c>
      <c r="D19" s="339">
        <f>'Накопит. обед'!D19+'Накопит.полдник'!D19</f>
        <v>70</v>
      </c>
      <c r="E19" s="339">
        <f>'Накопит. обед'!E19+'Накопит.полдник'!E19</f>
        <v>165</v>
      </c>
      <c r="F19" s="339">
        <f>'Накопит. обед'!F19+'Накопит.полдник'!F19</f>
        <v>247.2</v>
      </c>
      <c r="G19" s="339">
        <f>'Накопит. обед'!G19+'Накопит.полдник'!G19</f>
        <v>234.15</v>
      </c>
      <c r="H19" s="339">
        <f>'Накопит. обед'!H19+'Накопит.полдник'!H19</f>
        <v>10.32</v>
      </c>
      <c r="I19" s="339">
        <f>'Накопит. обед'!I19+'Накопит.полдник'!I19</f>
        <v>285</v>
      </c>
      <c r="J19" s="339">
        <f>'Накопит. обед'!J19+'Накопит.полдник'!J19</f>
        <v>0</v>
      </c>
      <c r="K19" s="339">
        <f>'Накопит. обед'!K19+'Накопит.полдник'!K19</f>
        <v>0</v>
      </c>
      <c r="L19" s="339">
        <f>'Накопит. обед'!L19+'Накопит.полдник'!L19</f>
        <v>218.4</v>
      </c>
      <c r="M19" s="339">
        <f t="shared" si="0"/>
        <v>1458.8700000000001</v>
      </c>
      <c r="N19" s="339">
        <f t="shared" si="1"/>
        <v>145.887</v>
      </c>
      <c r="O19" s="221">
        <v>350</v>
      </c>
      <c r="P19" s="358">
        <f t="shared" si="2"/>
        <v>41.682</v>
      </c>
    </row>
    <row r="20" spans="1:16" ht="18.75">
      <c r="A20" s="338">
        <v>16</v>
      </c>
      <c r="B20" s="149" t="s">
        <v>82</v>
      </c>
      <c r="C20" s="339">
        <f>'Накопит. обед'!C20+'Накопит.полдник'!C20</f>
        <v>0</v>
      </c>
      <c r="D20" s="339">
        <f>'Накопит. обед'!D20+'Накопит.полдник'!D20</f>
        <v>101.27</v>
      </c>
      <c r="E20" s="339">
        <f>'Накопит. обед'!E20+'Накопит.полдник'!E20</f>
        <v>0</v>
      </c>
      <c r="F20" s="339">
        <f>'Накопит. обед'!F20+'Накопит.полдник'!F20</f>
        <v>0</v>
      </c>
      <c r="G20" s="339">
        <f>'Накопит. обед'!G20+'Накопит.полдник'!G20</f>
        <v>0</v>
      </c>
      <c r="H20" s="339">
        <f>'Накопит. обед'!H20+'Накопит.полдник'!H20</f>
        <v>0</v>
      </c>
      <c r="I20" s="339">
        <f>'Накопит. обед'!I20+'Накопит.полдник'!I20</f>
        <v>180</v>
      </c>
      <c r="J20" s="339">
        <f>'Накопит. обед'!J20+'Накопит.полдник'!J20</f>
        <v>0</v>
      </c>
      <c r="K20" s="339">
        <f>'Накопит. обед'!K20+'Накопит.полдник'!K20</f>
        <v>0</v>
      </c>
      <c r="L20" s="339">
        <f>'Накопит. обед'!L20+'Накопит.полдник'!L20</f>
        <v>0</v>
      </c>
      <c r="M20" s="339">
        <f t="shared" si="0"/>
        <v>281.27</v>
      </c>
      <c r="N20" s="339">
        <f t="shared" si="1"/>
        <v>28.127</v>
      </c>
      <c r="O20" s="221">
        <v>60</v>
      </c>
      <c r="P20" s="358">
        <f t="shared" si="2"/>
        <v>46.87833333333333</v>
      </c>
    </row>
    <row r="21" spans="1:16" ht="18.75">
      <c r="A21" s="338">
        <v>17</v>
      </c>
      <c r="B21" s="149" t="s">
        <v>83</v>
      </c>
      <c r="C21" s="339">
        <f>'Накопит. обед'!C21+'Накопит.полдник'!C21</f>
        <v>0</v>
      </c>
      <c r="D21" s="339">
        <f>'Накопит. обед'!D21+'Накопит.полдник'!D21</f>
        <v>32</v>
      </c>
      <c r="E21" s="339">
        <f>'Накопит. обед'!E21+'Накопит.полдник'!E21</f>
        <v>0</v>
      </c>
      <c r="F21" s="339">
        <f>'Накопит. обед'!F21+'Накопит.полдник'!F21</f>
        <v>0</v>
      </c>
      <c r="G21" s="339">
        <f>'Накопит. обед'!G21+'Накопит.полдник'!G21</f>
        <v>0</v>
      </c>
      <c r="H21" s="339">
        <f>'Накопит. обед'!H21+'Накопит.полдник'!H21</f>
        <v>15</v>
      </c>
      <c r="I21" s="339">
        <f>'Накопит. обед'!I21+'Накопит.полдник'!I21</f>
        <v>0</v>
      </c>
      <c r="J21" s="339">
        <f>'Накопит. обед'!J21+'Накопит.полдник'!J21</f>
        <v>15</v>
      </c>
      <c r="K21" s="339">
        <f>'Накопит. обед'!K21+'Накопит.полдник'!K21</f>
        <v>2.5</v>
      </c>
      <c r="L21" s="339">
        <f>'Накопит. обед'!L21+'Накопит.полдник'!L21</f>
        <v>0</v>
      </c>
      <c r="M21" s="339">
        <f t="shared" si="0"/>
        <v>64.5</v>
      </c>
      <c r="N21" s="339">
        <f t="shared" si="1"/>
        <v>6.45</v>
      </c>
      <c r="O21" s="221">
        <v>15</v>
      </c>
      <c r="P21" s="358">
        <f t="shared" si="2"/>
        <v>43</v>
      </c>
    </row>
    <row r="22" spans="1:16" ht="18.75">
      <c r="A22" s="338">
        <v>18</v>
      </c>
      <c r="B22" s="149" t="s">
        <v>84</v>
      </c>
      <c r="C22" s="339">
        <f>'Накопит. обед'!C22+'Накопит.полдник'!C22</f>
        <v>0</v>
      </c>
      <c r="D22" s="339">
        <f>'Накопит. обед'!D22+'Накопит.полдник'!D22</f>
        <v>30</v>
      </c>
      <c r="E22" s="339">
        <f>'Накопит. обед'!E22+'Накопит.полдник'!E22</f>
        <v>0</v>
      </c>
      <c r="F22" s="339">
        <f>'Накопит. обед'!F22+'Накопит.полдник'!F22</f>
        <v>5</v>
      </c>
      <c r="G22" s="339">
        <f>'Накопит. обед'!G22+'Накопит.полдник'!G22</f>
        <v>0</v>
      </c>
      <c r="H22" s="339">
        <f>'Накопит. обед'!H22+'Накопит.полдник'!H22</f>
        <v>10</v>
      </c>
      <c r="I22" s="339">
        <f>'Накопит. обед'!I22+'Накопит.полдник'!I22</f>
        <v>0</v>
      </c>
      <c r="J22" s="339">
        <f>'Накопит. обед'!J22+'Накопит.полдник'!J22</f>
        <v>0</v>
      </c>
      <c r="K22" s="339">
        <f>'Накопит. обед'!K22+'Накопит.полдник'!K22</f>
        <v>0</v>
      </c>
      <c r="L22" s="339">
        <f>'Накопит. обед'!L22+'Накопит.полдник'!L22</f>
        <v>5</v>
      </c>
      <c r="M22" s="339">
        <f t="shared" si="0"/>
        <v>50</v>
      </c>
      <c r="N22" s="339">
        <f t="shared" si="1"/>
        <v>5</v>
      </c>
      <c r="O22" s="221">
        <v>10</v>
      </c>
      <c r="P22" s="358">
        <f t="shared" si="2"/>
        <v>50</v>
      </c>
    </row>
    <row r="23" spans="1:16" ht="18.75">
      <c r="A23" s="338">
        <v>19</v>
      </c>
      <c r="B23" s="149" t="s">
        <v>52</v>
      </c>
      <c r="C23" s="339">
        <f>'Накопит. обед'!C23+'Накопит.полдник'!C23</f>
        <v>21.4</v>
      </c>
      <c r="D23" s="339">
        <f>'Накопит. обед'!D23+'Накопит.полдник'!D23</f>
        <v>10</v>
      </c>
      <c r="E23" s="339">
        <f>'Накопит. обед'!E23+'Накопит.полдник'!E23</f>
        <v>12.5</v>
      </c>
      <c r="F23" s="339">
        <f>'Накопит. обед'!F23+'Накопит.полдник'!F23</f>
        <v>25.3</v>
      </c>
      <c r="G23" s="339">
        <f>'Накопит. обед'!G23+'Накопит.полдник'!G23</f>
        <v>11.75</v>
      </c>
      <c r="H23" s="339">
        <f>'Накопит. обед'!H23+'Накопит.полдник'!H23</f>
        <v>16.1</v>
      </c>
      <c r="I23" s="339">
        <f>'Накопит. обед'!I23+'Накопит.полдник'!I23</f>
        <v>7</v>
      </c>
      <c r="J23" s="339">
        <f>'Накопит. обед'!J23+'Накопит.полдник'!J23</f>
        <v>16.3</v>
      </c>
      <c r="K23" s="339">
        <f>'Накопит. обед'!K23+'Накопит.полдник'!K23</f>
        <v>25.6</v>
      </c>
      <c r="L23" s="339">
        <f>'Накопит. обед'!L23+'Накопит.полдник'!L23</f>
        <v>20.3</v>
      </c>
      <c r="M23" s="339">
        <f t="shared" si="0"/>
        <v>166.25000000000003</v>
      </c>
      <c r="N23" s="339">
        <f t="shared" si="1"/>
        <v>16.625000000000004</v>
      </c>
      <c r="O23" s="221">
        <v>35</v>
      </c>
      <c r="P23" s="358">
        <f t="shared" si="2"/>
        <v>47.500000000000014</v>
      </c>
    </row>
    <row r="24" spans="1:16" ht="18.75">
      <c r="A24" s="338">
        <v>20</v>
      </c>
      <c r="B24" s="149" t="s">
        <v>85</v>
      </c>
      <c r="C24" s="339">
        <f>'Накопит. обед'!C24+'Накопит.полдник'!C24</f>
        <v>9.5</v>
      </c>
      <c r="D24" s="339">
        <f>'Накопит. обед'!D24+'Накопит.полдник'!D24</f>
        <v>11.4</v>
      </c>
      <c r="E24" s="339">
        <f>'Накопит. обед'!E24+'Накопит.полдник'!E24</f>
        <v>7.8</v>
      </c>
      <c r="F24" s="339">
        <f>'Накопит. обед'!F24+'Накопит.полдник'!F24</f>
        <v>4.8</v>
      </c>
      <c r="G24" s="339">
        <f>'Накопит. обед'!G24+'Накопит.полдник'!G24</f>
        <v>6</v>
      </c>
      <c r="H24" s="339">
        <f>'Накопит. обед'!H24+'Накопит.полдник'!H24</f>
        <v>14.700000000000001</v>
      </c>
      <c r="I24" s="339">
        <f>'Накопит. обед'!I24+'Накопит.полдник'!I24</f>
        <v>5.4</v>
      </c>
      <c r="J24" s="339">
        <f>'Накопит. обед'!J24+'Накопит.полдник'!J24</f>
        <v>6.05</v>
      </c>
      <c r="K24" s="339">
        <f>'Накопит. обед'!K24+'Накопит.полдник'!K24</f>
        <v>5.6</v>
      </c>
      <c r="L24" s="339">
        <f>'Накопит. обед'!L24+'Накопит.полдник'!L24</f>
        <v>5.6</v>
      </c>
      <c r="M24" s="339">
        <f t="shared" si="0"/>
        <v>76.85</v>
      </c>
      <c r="N24" s="339">
        <f t="shared" si="1"/>
        <v>7.685</v>
      </c>
      <c r="O24" s="221">
        <v>18</v>
      </c>
      <c r="P24" s="358">
        <f t="shared" si="2"/>
        <v>42.69444444444444</v>
      </c>
    </row>
    <row r="25" spans="1:16" ht="18.75">
      <c r="A25" s="338">
        <v>21</v>
      </c>
      <c r="B25" s="149" t="s">
        <v>86</v>
      </c>
      <c r="C25" s="339">
        <f>'Накопит. обед'!C25+'Накопит.полдник'!C25</f>
        <v>0</v>
      </c>
      <c r="D25" s="339">
        <f>'Накопит. обед'!D25+'Накопит.полдник'!D25</f>
        <v>116.83000000000001</v>
      </c>
      <c r="E25" s="339">
        <f>'Накопит. обед'!E25+'Накопит.полдник'!E25</f>
        <v>0</v>
      </c>
      <c r="F25" s="339">
        <f>'Накопит. обед'!F25+'Накопит.полдник'!F25</f>
        <v>0</v>
      </c>
      <c r="G25" s="339">
        <f>'Накопит. обед'!G25+'Накопит.полдник'!G25</f>
        <v>30.4</v>
      </c>
      <c r="H25" s="339">
        <f>'Накопит. обед'!H25+'Накопит.полдник'!H25</f>
        <v>16</v>
      </c>
      <c r="I25" s="339">
        <f>'Накопит. обед'!I25+'Накопит.полдник'!I25</f>
        <v>7.4</v>
      </c>
      <c r="J25" s="339">
        <f>'Накопит. обед'!J25+'Накопит.полдник'!J25</f>
        <v>5</v>
      </c>
      <c r="K25" s="339">
        <f>'Накопит. обед'!K25+'Накопит.полдник'!K25</f>
        <v>0</v>
      </c>
      <c r="L25" s="339">
        <f>'Накопит. обед'!L25+'Накопит.полдник'!L25</f>
        <v>0</v>
      </c>
      <c r="M25" s="339">
        <f t="shared" si="0"/>
        <v>175.63000000000002</v>
      </c>
      <c r="N25" s="339">
        <f t="shared" si="1"/>
        <v>17.563000000000002</v>
      </c>
      <c r="O25" s="221">
        <v>40</v>
      </c>
      <c r="P25" s="358">
        <f t="shared" si="2"/>
        <v>43.907500000000006</v>
      </c>
    </row>
    <row r="26" spans="1:16" ht="18.75">
      <c r="A26" s="338">
        <v>22</v>
      </c>
      <c r="B26" s="149" t="s">
        <v>58</v>
      </c>
      <c r="C26" s="339">
        <f>'Накопит. обед'!C26+'Накопит.полдник'!C26</f>
        <v>14</v>
      </c>
      <c r="D26" s="339">
        <f>'Накопит. обед'!D26+'Накопит.полдник'!D26</f>
        <v>16.200000000000003</v>
      </c>
      <c r="E26" s="339">
        <f>'Накопит. обед'!E26+'Накопит.полдник'!E26</f>
        <v>18</v>
      </c>
      <c r="F26" s="339">
        <f>'Накопит. обед'!F26+'Накопит.полдник'!F26</f>
        <v>22</v>
      </c>
      <c r="G26" s="339">
        <f>'Накопит. обед'!G26+'Накопит.полдник'!G26</f>
        <v>8</v>
      </c>
      <c r="H26" s="339">
        <f>'Накопит. обед'!H26+'Накопит.полдник'!H26</f>
        <v>0.8</v>
      </c>
      <c r="I26" s="339">
        <f>'Накопит. обед'!I26+'Накопит.полдник'!I26</f>
        <v>42</v>
      </c>
      <c r="J26" s="339">
        <f>'Накопит. обед'!J26+'Накопит.полдник'!J26</f>
        <v>15</v>
      </c>
      <c r="K26" s="339">
        <f>'Накопит. обед'!K26+'Накопит.полдник'!K26</f>
        <v>7</v>
      </c>
      <c r="L26" s="339">
        <f>'Накопит. обед'!L26+'Накопит.полдник'!L26</f>
        <v>13.8</v>
      </c>
      <c r="M26" s="339">
        <f t="shared" si="0"/>
        <v>156.8</v>
      </c>
      <c r="N26" s="339">
        <f t="shared" si="1"/>
        <v>15.680000000000001</v>
      </c>
      <c r="O26" s="221">
        <v>35</v>
      </c>
      <c r="P26" s="358">
        <f t="shared" si="2"/>
        <v>44.800000000000004</v>
      </c>
    </row>
    <row r="27" spans="1:16" ht="18.75">
      <c r="A27" s="338">
        <v>23</v>
      </c>
      <c r="B27" s="149" t="s">
        <v>87</v>
      </c>
      <c r="C27" s="339">
        <f>'Накопит. обед'!C27+'Накопит.полдник'!C27</f>
        <v>0</v>
      </c>
      <c r="D27" s="339">
        <f>'Накопит. обед'!D27+'Накопит.полдник'!D27</f>
        <v>0</v>
      </c>
      <c r="E27" s="339">
        <f>'Накопит. обед'!E27+'Накопит.полдник'!E27</f>
        <v>0</v>
      </c>
      <c r="F27" s="339">
        <f>'Накопит. обед'!F27+'Накопит.полдник'!F27</f>
        <v>0</v>
      </c>
      <c r="G27" s="339">
        <f>'Накопит. обед'!G27+'Накопит.полдник'!G27</f>
        <v>15</v>
      </c>
      <c r="H27" s="339">
        <f>'Накопит. обед'!H27+'Накопит.полдник'!H27</f>
        <v>0</v>
      </c>
      <c r="I27" s="339">
        <f>'Накопит. обед'!I27+'Накопит.полдник'!I27</f>
        <v>0</v>
      </c>
      <c r="J27" s="339">
        <f>'Накопит. обед'!J27+'Накопит.полдник'!J27</f>
        <v>0</v>
      </c>
      <c r="K27" s="339">
        <f>'Накопит. обед'!K27+'Накопит.полдник'!K27</f>
        <v>45</v>
      </c>
      <c r="L27" s="339">
        <f>'Накопит. обед'!L27+'Накопит.полдник'!L27</f>
        <v>0</v>
      </c>
      <c r="M27" s="339">
        <f t="shared" si="0"/>
        <v>60</v>
      </c>
      <c r="N27" s="339">
        <f t="shared" si="1"/>
        <v>6</v>
      </c>
      <c r="O27" s="221">
        <v>15</v>
      </c>
      <c r="P27" s="358">
        <f t="shared" si="2"/>
        <v>40</v>
      </c>
    </row>
    <row r="28" spans="1:16" ht="18.75">
      <c r="A28" s="338">
        <v>24</v>
      </c>
      <c r="B28" s="149" t="s">
        <v>48</v>
      </c>
      <c r="C28" s="339">
        <f>'Накопит. обед'!C28+'Накопит.полдник'!C28</f>
        <v>0</v>
      </c>
      <c r="D28" s="339">
        <f>'Накопит. обед'!D28+'Накопит.полдник'!D28</f>
        <v>0</v>
      </c>
      <c r="E28" s="339">
        <f>'Накопит. обед'!E28+'Накопит.полдник'!E28</f>
        <v>2</v>
      </c>
      <c r="F28" s="339">
        <f>'Накопит. обед'!F28+'Накопит.полдник'!F28</f>
        <v>0</v>
      </c>
      <c r="G28" s="339">
        <f>'Накопит. обед'!G28+'Накопит.полдник'!G28</f>
        <v>1</v>
      </c>
      <c r="H28" s="339">
        <f>'Накопит. обед'!H28+'Накопит.полдник'!H28</f>
        <v>0</v>
      </c>
      <c r="I28" s="339">
        <f>'Накопит. обед'!I28+'Накопит.полдник'!I28</f>
        <v>1</v>
      </c>
      <c r="J28" s="339">
        <f>'Накопит. обед'!J28+'Накопит.полдник'!J28</f>
        <v>2</v>
      </c>
      <c r="K28" s="339">
        <f>'Накопит. обед'!K28+'Накопит.полдник'!K28</f>
        <v>0</v>
      </c>
      <c r="L28" s="339">
        <f>'Накопит. обед'!L28+'Накопит.полдник'!L28</f>
        <v>0</v>
      </c>
      <c r="M28" s="339">
        <f t="shared" si="0"/>
        <v>6</v>
      </c>
      <c r="N28" s="339">
        <f t="shared" si="1"/>
        <v>0.6</v>
      </c>
      <c r="O28" s="221">
        <v>2</v>
      </c>
      <c r="P28" s="358">
        <f t="shared" si="2"/>
        <v>30</v>
      </c>
    </row>
    <row r="29" spans="1:16" ht="18.75">
      <c r="A29" s="338">
        <v>25</v>
      </c>
      <c r="B29" s="149" t="s">
        <v>88</v>
      </c>
      <c r="C29" s="339">
        <f>'Накопит. обед'!C29+'Накопит.полдник'!C29</f>
        <v>0</v>
      </c>
      <c r="D29" s="339">
        <f>'Накопит. обед'!D29+'Накопит.полдник'!D29</f>
        <v>0</v>
      </c>
      <c r="E29" s="339">
        <f>'Накопит. обед'!E29+'Накопит.полдник'!E29</f>
        <v>0</v>
      </c>
      <c r="F29" s="339">
        <f>'Накопит. обед'!F29+'Накопит.полдник'!F29</f>
        <v>0</v>
      </c>
      <c r="G29" s="339">
        <f>'Накопит. обед'!G29+'Накопит.полдник'!G29</f>
        <v>2</v>
      </c>
      <c r="H29" s="339">
        <f>'Накопит. обед'!H29+'Накопит.полдник'!H29</f>
        <v>0</v>
      </c>
      <c r="I29" s="339">
        <f>'Накопит. обед'!I29+'Накопит.полдник'!I29</f>
        <v>0</v>
      </c>
      <c r="J29" s="339">
        <f>'Накопит. обед'!J29+'Накопит.полдник'!J29</f>
        <v>0</v>
      </c>
      <c r="K29" s="339">
        <f>'Накопит. обед'!K29+'Накопит.полдник'!K29</f>
        <v>0</v>
      </c>
      <c r="L29" s="339">
        <f>'Накопит. обед'!L29+'Накопит.полдник'!L29</f>
        <v>2</v>
      </c>
      <c r="M29" s="339">
        <f t="shared" si="0"/>
        <v>4</v>
      </c>
      <c r="N29" s="339">
        <f t="shared" si="1"/>
        <v>0.4</v>
      </c>
      <c r="O29" s="221">
        <v>1.2</v>
      </c>
      <c r="P29" s="358">
        <f t="shared" si="2"/>
        <v>33.333333333333336</v>
      </c>
    </row>
    <row r="30" spans="1:16" ht="18.75">
      <c r="A30" s="338">
        <v>26</v>
      </c>
      <c r="B30" s="149" t="s">
        <v>89</v>
      </c>
      <c r="C30" s="339">
        <f>'Накопит. обед'!C30+'Накопит.полдник'!C30</f>
        <v>5</v>
      </c>
      <c r="D30" s="339">
        <f>'Накопит. обед'!D30+'Накопит.полдник'!D30</f>
        <v>0</v>
      </c>
      <c r="E30" s="339">
        <f>'Накопит. обед'!E30+'Накопит.полдник'!E30</f>
        <v>0</v>
      </c>
      <c r="F30" s="339">
        <f>'Накопит. обед'!F30+'Накопит.полдник'!F30</f>
        <v>5</v>
      </c>
      <c r="G30" s="339">
        <f>'Накопит. обед'!G30+'Накопит.полдник'!G30</f>
        <v>0</v>
      </c>
      <c r="H30" s="339">
        <f>'Накопит. обед'!H30+'Накопит.полдник'!H30</f>
        <v>0</v>
      </c>
      <c r="I30" s="339">
        <f>'Накопит. обед'!I30+'Накопит.полдник'!I30</f>
        <v>0</v>
      </c>
      <c r="J30" s="339">
        <f>'Накопит. обед'!J30+'Накопит.полдник'!J30</f>
        <v>0</v>
      </c>
      <c r="K30" s="339">
        <f>'Накопит. обед'!K30+'Накопит.полдник'!K30</f>
        <v>0</v>
      </c>
      <c r="L30" s="339">
        <f>'Накопит. обед'!L30+'Накопит.полдник'!L30</f>
        <v>0</v>
      </c>
      <c r="M30" s="339">
        <f t="shared" si="0"/>
        <v>10</v>
      </c>
      <c r="N30" s="339">
        <f t="shared" si="1"/>
        <v>1</v>
      </c>
      <c r="O30" s="221">
        <v>2</v>
      </c>
      <c r="P30" s="358">
        <f t="shared" si="2"/>
        <v>50</v>
      </c>
    </row>
    <row r="31" spans="1:16" ht="18.75">
      <c r="A31" s="245">
        <v>27</v>
      </c>
      <c r="B31" s="242" t="s">
        <v>141</v>
      </c>
      <c r="C31" s="247">
        <f>'Накопит. обед'!C31+'Накопит.полдник'!C31</f>
        <v>0</v>
      </c>
      <c r="D31" s="247">
        <f>'Накопит. обед'!D31+'Накопит.полдник'!D31</f>
        <v>24</v>
      </c>
      <c r="E31" s="247">
        <f>'Накопит. обед'!E31+'Накопит.полдник'!E31</f>
        <v>0</v>
      </c>
      <c r="F31" s="247">
        <f>'Накопит. обед'!F31+'Накопит.полдник'!F31</f>
        <v>3.2</v>
      </c>
      <c r="G31" s="247">
        <f>'Накопит. обед'!G31+'Накопит.полдник'!G31</f>
        <v>66.8</v>
      </c>
      <c r="H31" s="339">
        <f>'Накопит. обед'!H31+'Накопит.полдник'!H31</f>
        <v>27.2</v>
      </c>
      <c r="I31" s="247">
        <f>'Накопит. обед'!I31+'Накопит.полдник'!I31</f>
        <v>3.2</v>
      </c>
      <c r="J31" s="247">
        <f>'Накопит. обед'!J31+'Накопит.полдник'!J31</f>
        <v>17</v>
      </c>
      <c r="K31" s="247">
        <f>'Накопит. обед'!K31+'Накопит.полдник'!K31</f>
        <v>0</v>
      </c>
      <c r="L31" s="247">
        <f>'Накопит. обед'!L31+'Накопит.полдник'!L31</f>
        <v>1.25</v>
      </c>
      <c r="M31" s="339">
        <f t="shared" si="0"/>
        <v>142.65</v>
      </c>
      <c r="N31" s="339">
        <f t="shared" si="1"/>
        <v>14.265</v>
      </c>
      <c r="O31" s="266">
        <v>140.57666666666665</v>
      </c>
      <c r="P31" s="248">
        <f t="shared" si="2"/>
        <v>10.147487729115786</v>
      </c>
    </row>
    <row r="32" spans="1:16" ht="18.75">
      <c r="A32" s="246"/>
      <c r="B32" s="244" t="s">
        <v>142</v>
      </c>
      <c r="C32" s="331"/>
      <c r="D32" s="331"/>
      <c r="E32" s="331"/>
      <c r="F32" s="331"/>
      <c r="G32" s="331"/>
      <c r="H32" s="339">
        <f>'Накопит. обед'!H32+'Накопит.полдник'!H32</f>
        <v>0</v>
      </c>
      <c r="I32" s="331"/>
      <c r="J32" s="331"/>
      <c r="K32" s="331"/>
      <c r="L32" s="331"/>
      <c r="M32" s="339">
        <f t="shared" si="0"/>
        <v>0</v>
      </c>
      <c r="N32" s="339">
        <f t="shared" si="1"/>
        <v>0</v>
      </c>
      <c r="O32" s="243"/>
      <c r="P32" s="332"/>
    </row>
    <row r="33" spans="1:16" s="330" customFormat="1" ht="18.75">
      <c r="A33" s="338">
        <v>28</v>
      </c>
      <c r="B33" s="329" t="s">
        <v>214</v>
      </c>
      <c r="C33" s="339">
        <f>'Накопит.полдник'!C33</f>
        <v>0</v>
      </c>
      <c r="D33" s="339">
        <f>'Накопит.полдник'!D33</f>
        <v>200</v>
      </c>
      <c r="E33" s="339">
        <f>'Накопит.полдник'!E33</f>
        <v>0</v>
      </c>
      <c r="F33" s="339">
        <f>'Накопит.полдник'!F33</f>
        <v>0</v>
      </c>
      <c r="G33" s="339">
        <f>'Накопит.полдник'!G33</f>
        <v>0</v>
      </c>
      <c r="H33" s="339">
        <f>'Накопит. обед'!H33+'Накопит.полдник'!H33</f>
        <v>200</v>
      </c>
      <c r="I33" s="339">
        <f>'Накопит.полдник'!I33</f>
        <v>0</v>
      </c>
      <c r="J33" s="339">
        <f>'Накопит.полдник'!J33</f>
        <v>0</v>
      </c>
      <c r="K33" s="339">
        <f>'Накопит.полдник'!K33</f>
        <v>0</v>
      </c>
      <c r="L33" s="339">
        <f>'Накопит.полдник'!L33</f>
        <v>200</v>
      </c>
      <c r="M33" s="339">
        <f t="shared" si="0"/>
        <v>600</v>
      </c>
      <c r="N33" s="339">
        <f t="shared" si="1"/>
        <v>60</v>
      </c>
      <c r="O33" s="333">
        <v>180</v>
      </c>
      <c r="P33" s="358">
        <f t="shared" si="2"/>
        <v>33.333333333333336</v>
      </c>
    </row>
    <row r="34" spans="1:16" ht="18.75">
      <c r="A34" s="338">
        <v>29</v>
      </c>
      <c r="B34" s="149" t="s">
        <v>323</v>
      </c>
      <c r="C34" s="339">
        <f>'Накопит. обед'!C33+'Накопит.полдник'!C34</f>
        <v>0</v>
      </c>
      <c r="D34" s="339">
        <f>'Накопит. обед'!D33+'Накопит.полдник'!D34</f>
        <v>9</v>
      </c>
      <c r="E34" s="339">
        <f>'Накопит. обед'!E33+'Накопит.полдник'!E34</f>
        <v>10</v>
      </c>
      <c r="F34" s="339">
        <f>'Накопит. обед'!F33+'Накопит.полдник'!F34</f>
        <v>0</v>
      </c>
      <c r="G34" s="339">
        <f>'Накопит. обед'!G33+'Накопит.полдник'!G34</f>
        <v>0</v>
      </c>
      <c r="H34" s="339">
        <f>'Накопит. обед'!H34+'Накопит.полдник'!H34</f>
        <v>2.2</v>
      </c>
      <c r="I34" s="339">
        <f>'Накопит. обед'!I33+'Накопит.полдник'!I34</f>
        <v>0</v>
      </c>
      <c r="J34" s="339">
        <f>'Накопит. обед'!J33+'Накопит.полдник'!J34</f>
        <v>0</v>
      </c>
      <c r="K34" s="339">
        <f>'Накопит. обед'!K33+'Накопит.полдник'!K34</f>
        <v>0</v>
      </c>
      <c r="L34" s="339">
        <f>'Накопит. обед'!L33+'Накопит.полдник'!L34</f>
        <v>0</v>
      </c>
      <c r="M34" s="339">
        <f t="shared" si="0"/>
        <v>21.2</v>
      </c>
      <c r="N34" s="339">
        <f t="shared" si="1"/>
        <v>2.12</v>
      </c>
      <c r="O34" s="338">
        <v>4</v>
      </c>
      <c r="P34" s="358">
        <f t="shared" si="2"/>
        <v>53</v>
      </c>
    </row>
    <row r="35" spans="1:16" ht="18.75">
      <c r="A35" s="338">
        <v>30</v>
      </c>
      <c r="B35" s="149" t="s">
        <v>324</v>
      </c>
      <c r="C35" s="339">
        <f>'Накопит. обед'!C34+'Накопит.полдник'!C35</f>
        <v>2.6</v>
      </c>
      <c r="D35" s="339">
        <f>'Накопит. обед'!D34+'Накопит.полдник'!D35</f>
        <v>2.3200000000000003</v>
      </c>
      <c r="E35" s="339">
        <f>'Накопит. обед'!E34+'Накопит.полдник'!E35</f>
        <v>2.1</v>
      </c>
      <c r="F35" s="339">
        <f>'Накопит. обед'!F34+'Накопит.полдник'!F35</f>
        <v>2.2</v>
      </c>
      <c r="G35" s="339">
        <f>'Накопит. обед'!G34+'Накопит.полдник'!G35</f>
        <v>1.5</v>
      </c>
      <c r="H35" s="339">
        <f>'Накопит. обед'!H35+'Накопит.полдник'!H35</f>
        <v>0.8</v>
      </c>
      <c r="I35" s="339">
        <f>'Накопит. обед'!I34+'Накопит.полдник'!I35</f>
        <v>0.9</v>
      </c>
      <c r="J35" s="339">
        <f>'Накопит. обед'!J34+'Накопит.полдник'!J35</f>
        <v>2.5</v>
      </c>
      <c r="K35" s="339">
        <f>'Накопит. обед'!K34+'Накопит.полдник'!K35</f>
        <v>2.1333333333333337</v>
      </c>
      <c r="L35" s="339">
        <f>'Накопит. обед'!L34+'Накопит.полдник'!L35</f>
        <v>3.1</v>
      </c>
      <c r="M35" s="339">
        <f t="shared" si="0"/>
        <v>20.153333333333336</v>
      </c>
      <c r="N35" s="339">
        <f t="shared" si="1"/>
        <v>2.0153333333333334</v>
      </c>
      <c r="O35" s="338">
        <v>5</v>
      </c>
      <c r="P35" s="358">
        <f t="shared" si="2"/>
        <v>40.306666666666665</v>
      </c>
    </row>
  </sheetData>
  <sheetProtection/>
  <mergeCells count="1">
    <mergeCell ref="B2:O2"/>
  </mergeCells>
  <printOptions/>
  <pageMargins left="0.7" right="0.7" top="0.75" bottom="0.75" header="0.3" footer="0.3"/>
  <pageSetup horizontalDpi="600" verticalDpi="600" orientation="landscape" paperSize="9" scale="68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2:F18"/>
  <sheetViews>
    <sheetView zoomScalePageLayoutView="0" workbookViewId="0" topLeftCell="A1">
      <selection activeCell="G25" sqref="G25"/>
    </sheetView>
  </sheetViews>
  <sheetFormatPr defaultColWidth="9.140625" defaultRowHeight="15"/>
  <cols>
    <col min="2" max="2" width="13.140625" style="0" customWidth="1"/>
    <col min="5" max="5" width="10.140625" style="0" bestFit="1" customWidth="1"/>
  </cols>
  <sheetData>
    <row r="2" spans="2:6" s="334" customFormat="1" ht="15">
      <c r="B2" s="454" t="s">
        <v>241</v>
      </c>
      <c r="C2" s="454"/>
      <c r="D2" s="454"/>
      <c r="E2" s="454"/>
      <c r="F2" s="275"/>
    </row>
    <row r="4" spans="2:5" ht="15">
      <c r="B4" s="365" t="s">
        <v>238</v>
      </c>
      <c r="C4" s="365" t="s">
        <v>235</v>
      </c>
      <c r="D4" s="365" t="s">
        <v>236</v>
      </c>
      <c r="E4" s="365" t="s">
        <v>237</v>
      </c>
    </row>
    <row r="5" spans="2:5" ht="15">
      <c r="B5" s="365">
        <v>1</v>
      </c>
      <c r="C5" s="366">
        <f>'1 день'!G25</f>
        <v>74.1463</v>
      </c>
      <c r="D5" s="366">
        <f>'1 день'!G63</f>
        <v>102.96871999999999</v>
      </c>
      <c r="E5" s="366">
        <f>'1 день'!G81</f>
        <v>58.04436</v>
      </c>
    </row>
    <row r="6" spans="2:5" ht="15">
      <c r="B6" s="365">
        <v>2</v>
      </c>
      <c r="C6" s="366">
        <f>'2 день'!G23</f>
        <v>71.45555</v>
      </c>
      <c r="D6" s="366">
        <f>'2 день'!G60</f>
        <v>90.855696</v>
      </c>
      <c r="E6" s="366">
        <f>'2 день'!G73</f>
        <v>60.450179999999996</v>
      </c>
    </row>
    <row r="7" spans="2:5" ht="15">
      <c r="B7" s="365">
        <v>3</v>
      </c>
      <c r="C7" s="366">
        <f>'3 день'!G38</f>
        <v>70.12038999999999</v>
      </c>
      <c r="D7" s="366">
        <f>'3 день'!G72</f>
        <v>126.79266</v>
      </c>
      <c r="E7" s="366">
        <f>'3 день'!G94</f>
        <v>43.61949199999999</v>
      </c>
    </row>
    <row r="8" spans="2:5" ht="15">
      <c r="B8" s="365">
        <v>4</v>
      </c>
      <c r="C8" s="366">
        <f>'4 день'!G43</f>
        <v>69.57297799999999</v>
      </c>
      <c r="D8" s="366">
        <f>'4 день'!G88</f>
        <v>98.708292</v>
      </c>
      <c r="E8" s="366">
        <f>'4 день'!G105</f>
        <v>24.2056</v>
      </c>
    </row>
    <row r="9" spans="2:5" ht="15">
      <c r="B9" s="365">
        <v>5</v>
      </c>
      <c r="C9" s="366">
        <f>'5 день'!G38</f>
        <v>61.812112000000006</v>
      </c>
      <c r="D9" s="366">
        <f>'5 день'!G74</f>
        <v>76.85060000000001</v>
      </c>
      <c r="E9" s="366">
        <f>'5 день'!G95</f>
        <v>59.706119999999984</v>
      </c>
    </row>
    <row r="10" spans="2:5" ht="15">
      <c r="B10" s="365">
        <v>6</v>
      </c>
      <c r="C10" s="366">
        <f>'6 день'!G21</f>
        <v>41.045</v>
      </c>
      <c r="D10" s="366">
        <f>'6 день'!G60</f>
        <v>90.120896</v>
      </c>
      <c r="E10" s="366">
        <f>'6 день'!G85</f>
        <v>55.06228399999999</v>
      </c>
    </row>
    <row r="11" spans="2:5" ht="15">
      <c r="B11" s="365">
        <v>7</v>
      </c>
      <c r="C11" s="366">
        <f>'7 день'!G33</f>
        <v>52.61211000000001</v>
      </c>
      <c r="D11" s="366">
        <f>'7 день'!G67</f>
        <v>105.36845600000001</v>
      </c>
      <c r="E11" s="366">
        <f>'7 день'!G83</f>
        <v>41.04635999999999</v>
      </c>
    </row>
    <row r="12" spans="2:5" ht="15">
      <c r="B12" s="365">
        <v>8</v>
      </c>
      <c r="C12" s="366">
        <f>'8 день'!G31</f>
        <v>85.79876399999999</v>
      </c>
      <c r="D12" s="366">
        <f>'8 день'!G76</f>
        <v>55.086512</v>
      </c>
      <c r="E12" s="366">
        <f>'8 день'!G97</f>
        <v>29.99405</v>
      </c>
    </row>
    <row r="13" spans="2:5" ht="15">
      <c r="B13" s="365">
        <v>9</v>
      </c>
      <c r="C13" s="366">
        <f>'9 день'!G19</f>
        <v>40.28210000000001</v>
      </c>
      <c r="D13" s="366">
        <f>'9 день'!G54</f>
        <v>115.21869200000002</v>
      </c>
      <c r="E13" s="366">
        <f>'9 день'!G78</f>
        <v>21.741893333333334</v>
      </c>
    </row>
    <row r="14" spans="2:5" ht="15">
      <c r="B14" s="365">
        <v>10</v>
      </c>
      <c r="C14" s="366" t="e">
        <f>#REF!</f>
        <v>#REF!</v>
      </c>
      <c r="D14" s="366" t="e">
        <f>#REF!</f>
        <v>#REF!</v>
      </c>
      <c r="E14" s="366" t="e">
        <f>#REF!</f>
        <v>#REF!</v>
      </c>
    </row>
    <row r="15" spans="2:5" ht="15">
      <c r="B15" s="364" t="s">
        <v>239</v>
      </c>
      <c r="C15" s="366" t="e">
        <f>SUM(C5:C14)</f>
        <v>#REF!</v>
      </c>
      <c r="D15" s="366" t="e">
        <f>SUM(D5:D14)</f>
        <v>#REF!</v>
      </c>
      <c r="E15" s="366" t="e">
        <f>SUM(E5:E14)</f>
        <v>#REF!</v>
      </c>
    </row>
    <row r="16" spans="2:5" ht="15">
      <c r="B16" s="364" t="s">
        <v>240</v>
      </c>
      <c r="C16" s="366" t="e">
        <f>SUM(C15/10)</f>
        <v>#REF!</v>
      </c>
      <c r="D16" s="366" t="e">
        <f>SUM(D15/10)</f>
        <v>#REF!</v>
      </c>
      <c r="E16" s="366" t="e">
        <f>SUM(E15/10)</f>
        <v>#REF!</v>
      </c>
    </row>
    <row r="18" ht="15">
      <c r="E18" s="442">
        <v>45106</v>
      </c>
    </row>
  </sheetData>
  <sheetProtection/>
  <mergeCells count="1">
    <mergeCell ref="B2:E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4:E26"/>
  <sheetViews>
    <sheetView zoomScalePageLayoutView="0" workbookViewId="0" topLeftCell="A4">
      <selection activeCell="K12" sqref="K12"/>
    </sheetView>
  </sheetViews>
  <sheetFormatPr defaultColWidth="9.140625" defaultRowHeight="15"/>
  <cols>
    <col min="2" max="2" width="24.57421875" style="0" customWidth="1"/>
    <col min="3" max="3" width="26.7109375" style="0" customWidth="1"/>
    <col min="4" max="4" width="24.7109375" style="0" customWidth="1"/>
    <col min="6" max="6" width="9.140625" style="0" customWidth="1"/>
  </cols>
  <sheetData>
    <row r="4" spans="1:3" ht="15">
      <c r="A4" s="367"/>
      <c r="B4" s="368" t="s">
        <v>235</v>
      </c>
      <c r="C4" s="368" t="s">
        <v>236</v>
      </c>
    </row>
    <row r="5" spans="1:3" ht="15">
      <c r="A5" s="368">
        <v>1</v>
      </c>
      <c r="B5" s="367" t="s">
        <v>242</v>
      </c>
      <c r="C5" s="367" t="s">
        <v>229</v>
      </c>
    </row>
    <row r="6" spans="1:3" ht="15">
      <c r="A6" s="368">
        <v>2</v>
      </c>
      <c r="B6" s="367" t="s">
        <v>227</v>
      </c>
      <c r="C6" s="367" t="s">
        <v>244</v>
      </c>
    </row>
    <row r="7" spans="1:3" ht="15">
      <c r="A7" s="368">
        <v>3</v>
      </c>
      <c r="B7" s="367" t="s">
        <v>229</v>
      </c>
      <c r="C7" s="367" t="s">
        <v>176</v>
      </c>
    </row>
    <row r="8" spans="1:3" ht="15">
      <c r="A8" s="368">
        <v>4</v>
      </c>
      <c r="B8" s="367" t="s">
        <v>243</v>
      </c>
      <c r="C8" s="367" t="s">
        <v>227</v>
      </c>
    </row>
    <row r="9" spans="1:3" ht="15">
      <c r="A9" s="368">
        <v>5</v>
      </c>
      <c r="B9" s="367" t="s">
        <v>244</v>
      </c>
      <c r="C9" s="367" t="s">
        <v>229</v>
      </c>
    </row>
    <row r="10" spans="1:3" ht="15">
      <c r="A10" s="368">
        <v>6</v>
      </c>
      <c r="B10" s="367" t="s">
        <v>245</v>
      </c>
      <c r="C10" s="367" t="s">
        <v>246</v>
      </c>
    </row>
    <row r="11" spans="1:3" ht="15">
      <c r="A11" s="368">
        <v>7</v>
      </c>
      <c r="B11" s="367" t="s">
        <v>229</v>
      </c>
      <c r="C11" s="367" t="s">
        <v>242</v>
      </c>
    </row>
    <row r="12" spans="1:3" ht="15">
      <c r="A12" s="368">
        <v>8</v>
      </c>
      <c r="B12" s="367" t="s">
        <v>246</v>
      </c>
      <c r="C12" s="367" t="s">
        <v>244</v>
      </c>
    </row>
    <row r="13" spans="1:3" ht="15">
      <c r="A13" s="368">
        <v>9</v>
      </c>
      <c r="B13" s="367" t="s">
        <v>242</v>
      </c>
      <c r="C13" s="367" t="s">
        <v>227</v>
      </c>
    </row>
    <row r="14" spans="1:3" ht="15">
      <c r="A14" s="368">
        <v>10</v>
      </c>
      <c r="B14" s="367" t="s">
        <v>244</v>
      </c>
      <c r="C14" s="367" t="s">
        <v>229</v>
      </c>
    </row>
    <row r="16" spans="1:3" ht="15">
      <c r="A16" s="369"/>
      <c r="B16" s="369" t="s">
        <v>235</v>
      </c>
      <c r="C16" s="369" t="s">
        <v>236</v>
      </c>
    </row>
    <row r="17" spans="1:5" ht="15">
      <c r="A17" s="369">
        <v>1</v>
      </c>
      <c r="B17" s="369" t="s">
        <v>242</v>
      </c>
      <c r="C17" s="369" t="s">
        <v>229</v>
      </c>
      <c r="D17" t="s">
        <v>246</v>
      </c>
      <c r="E17">
        <v>7</v>
      </c>
    </row>
    <row r="18" spans="1:4" ht="15">
      <c r="A18" s="369">
        <v>2</v>
      </c>
      <c r="B18" s="369" t="s">
        <v>244</v>
      </c>
      <c r="C18" s="369" t="s">
        <v>227</v>
      </c>
      <c r="D18" t="s">
        <v>250</v>
      </c>
    </row>
    <row r="19" spans="1:4" ht="15">
      <c r="A19" s="369">
        <v>3</v>
      </c>
      <c r="B19" s="369" t="s">
        <v>229</v>
      </c>
      <c r="C19" s="369" t="s">
        <v>246</v>
      </c>
      <c r="D19" t="s">
        <v>251</v>
      </c>
    </row>
    <row r="20" spans="1:4" ht="15">
      <c r="A20" s="369">
        <v>4</v>
      </c>
      <c r="B20" s="369" t="s">
        <v>243</v>
      </c>
      <c r="C20" s="369" t="s">
        <v>244</v>
      </c>
      <c r="D20" t="s">
        <v>243</v>
      </c>
    </row>
    <row r="21" spans="1:4" ht="15">
      <c r="A21" s="369">
        <v>5</v>
      </c>
      <c r="B21" s="369" t="s">
        <v>227</v>
      </c>
      <c r="C21" s="369" t="s">
        <v>229</v>
      </c>
      <c r="D21" t="s">
        <v>252</v>
      </c>
    </row>
    <row r="22" spans="1:4" ht="15">
      <c r="A22" s="369">
        <v>6</v>
      </c>
      <c r="B22" s="369" t="s">
        <v>245</v>
      </c>
      <c r="C22" s="369" t="s">
        <v>176</v>
      </c>
      <c r="D22" t="s">
        <v>250</v>
      </c>
    </row>
    <row r="23" spans="1:5" ht="15">
      <c r="A23" s="369">
        <v>7</v>
      </c>
      <c r="B23" s="369" t="s">
        <v>229</v>
      </c>
      <c r="C23" s="369" t="s">
        <v>244</v>
      </c>
      <c r="D23" t="s">
        <v>253</v>
      </c>
      <c r="E23">
        <v>1</v>
      </c>
    </row>
    <row r="24" spans="1:4" ht="15">
      <c r="A24" s="369">
        <v>8</v>
      </c>
      <c r="B24" s="369" t="s">
        <v>246</v>
      </c>
      <c r="C24" s="369" t="s">
        <v>242</v>
      </c>
      <c r="D24" t="s">
        <v>229</v>
      </c>
    </row>
    <row r="25" spans="1:4" ht="15">
      <c r="A25" s="369">
        <v>9</v>
      </c>
      <c r="B25" s="369" t="s">
        <v>176</v>
      </c>
      <c r="C25" s="369" t="s">
        <v>227</v>
      </c>
      <c r="D25" t="s">
        <v>243</v>
      </c>
    </row>
    <row r="26" spans="1:4" ht="15">
      <c r="A26" s="369">
        <v>10</v>
      </c>
      <c r="B26" s="369" t="s">
        <v>244</v>
      </c>
      <c r="C26" s="369" t="s">
        <v>229</v>
      </c>
      <c r="D26" t="s">
        <v>250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3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M17" sqref="M17"/>
    </sheetView>
  </sheetViews>
  <sheetFormatPr defaultColWidth="9.140625" defaultRowHeight="15"/>
  <cols>
    <col min="1" max="1" width="10.00390625" style="94" customWidth="1"/>
    <col min="2" max="2" width="32.421875" style="94" customWidth="1"/>
    <col min="3" max="3" width="10.00390625" style="94" customWidth="1"/>
    <col min="4" max="5" width="17.00390625" style="94" customWidth="1"/>
    <col min="6" max="16384" width="9.140625" style="94" customWidth="1"/>
  </cols>
  <sheetData>
    <row r="1" spans="1:7" ht="50.25" customHeight="1" thickBot="1">
      <c r="A1" s="30" t="s">
        <v>0</v>
      </c>
      <c r="B1" s="29" t="s">
        <v>1</v>
      </c>
      <c r="C1" s="2" t="s">
        <v>2</v>
      </c>
      <c r="D1" s="28" t="s">
        <v>45</v>
      </c>
      <c r="E1" s="382" t="s">
        <v>46</v>
      </c>
      <c r="F1" s="369"/>
      <c r="G1" s="369"/>
    </row>
    <row r="2" spans="1:9" ht="15">
      <c r="A2" s="64"/>
      <c r="B2" s="85" t="s">
        <v>11</v>
      </c>
      <c r="C2" s="4"/>
      <c r="D2" s="198"/>
      <c r="E2" s="383"/>
      <c r="F2" s="369"/>
      <c r="G2" s="369"/>
      <c r="I2" s="275"/>
    </row>
    <row r="3" spans="1:7" ht="15">
      <c r="A3" s="64"/>
      <c r="B3" s="74" t="s">
        <v>112</v>
      </c>
      <c r="C3" s="4"/>
      <c r="D3" s="199"/>
      <c r="E3" s="384"/>
      <c r="F3" s="369"/>
      <c r="G3" s="369"/>
    </row>
    <row r="4" spans="1:7" ht="15">
      <c r="A4" s="64"/>
      <c r="B4" s="123"/>
      <c r="C4" s="185"/>
      <c r="D4" s="194"/>
      <c r="E4" s="385"/>
      <c r="F4" s="369"/>
      <c r="G4" s="369"/>
    </row>
    <row r="5" spans="1:7" ht="15">
      <c r="A5" s="65" t="s">
        <v>164</v>
      </c>
      <c r="B5" s="104" t="s">
        <v>165</v>
      </c>
      <c r="C5" s="188" t="s">
        <v>350</v>
      </c>
      <c r="D5" s="160"/>
      <c r="E5" s="386"/>
      <c r="F5" s="369"/>
      <c r="G5" s="369"/>
    </row>
    <row r="6" spans="1:9" ht="15">
      <c r="A6" s="65"/>
      <c r="B6" s="122" t="s">
        <v>166</v>
      </c>
      <c r="C6" s="186"/>
      <c r="D6" s="160">
        <v>0.08871</v>
      </c>
      <c r="E6" s="386">
        <v>82.5</v>
      </c>
      <c r="F6" s="369">
        <v>310</v>
      </c>
      <c r="G6" s="369">
        <f>SUM(D6*F6)</f>
        <v>27.5001</v>
      </c>
      <c r="I6" s="363"/>
    </row>
    <row r="7" spans="1:9" ht="15">
      <c r="A7" s="65"/>
      <c r="B7" s="122" t="s">
        <v>20</v>
      </c>
      <c r="C7" s="186"/>
      <c r="D7" s="195">
        <v>0.0114</v>
      </c>
      <c r="E7" s="386">
        <v>11.4</v>
      </c>
      <c r="F7" s="369">
        <v>600</v>
      </c>
      <c r="G7" s="369">
        <f aca="true" t="shared" si="0" ref="G7:G22">SUM(D7*F7)</f>
        <v>6.84</v>
      </c>
      <c r="I7" s="363"/>
    </row>
    <row r="8" spans="1:9" ht="15">
      <c r="A8" s="65"/>
      <c r="B8" s="122" t="s">
        <v>25</v>
      </c>
      <c r="C8" s="186"/>
      <c r="D8" s="195">
        <v>0.0135</v>
      </c>
      <c r="E8" s="386">
        <v>12</v>
      </c>
      <c r="F8" s="369">
        <v>30</v>
      </c>
      <c r="G8" s="369">
        <f t="shared" si="0"/>
        <v>0.40499999999999997</v>
      </c>
      <c r="I8" s="363"/>
    </row>
    <row r="9" spans="1:9" s="207" customFormat="1" ht="15">
      <c r="A9" s="65"/>
      <c r="B9" s="122" t="s">
        <v>24</v>
      </c>
      <c r="C9" s="186"/>
      <c r="D9" s="195">
        <v>0.015</v>
      </c>
      <c r="E9" s="386">
        <v>12</v>
      </c>
      <c r="F9" s="369">
        <v>37</v>
      </c>
      <c r="G9" s="369">
        <f t="shared" si="0"/>
        <v>0.5549999999999999</v>
      </c>
      <c r="I9" s="363"/>
    </row>
    <row r="10" spans="1:9" ht="15">
      <c r="A10" s="65"/>
      <c r="B10" s="122" t="s">
        <v>31</v>
      </c>
      <c r="C10" s="187"/>
      <c r="D10" s="195">
        <v>0.003</v>
      </c>
      <c r="E10" s="386">
        <v>3</v>
      </c>
      <c r="F10" s="369">
        <v>140</v>
      </c>
      <c r="G10" s="369">
        <f t="shared" si="0"/>
        <v>0.42</v>
      </c>
      <c r="I10" s="363"/>
    </row>
    <row r="11" spans="1:9" ht="15">
      <c r="A11" s="65"/>
      <c r="B11" s="122" t="s">
        <v>167</v>
      </c>
      <c r="C11" s="187"/>
      <c r="D11" s="195">
        <v>0.0525</v>
      </c>
      <c r="E11" s="386">
        <v>52.5</v>
      </c>
      <c r="F11" s="369">
        <v>90</v>
      </c>
      <c r="G11" s="369">
        <f t="shared" si="0"/>
        <v>4.725</v>
      </c>
      <c r="I11" s="363"/>
    </row>
    <row r="12" spans="1:9" ht="15">
      <c r="A12" s="65"/>
      <c r="B12" s="122" t="s">
        <v>23</v>
      </c>
      <c r="C12" s="186"/>
      <c r="D12" s="195">
        <v>0.0007</v>
      </c>
      <c r="E12" s="386">
        <v>0.7</v>
      </c>
      <c r="F12" s="369">
        <v>19</v>
      </c>
      <c r="G12" s="369">
        <f t="shared" si="0"/>
        <v>0.0133</v>
      </c>
      <c r="H12" s="334"/>
      <c r="I12" s="334"/>
    </row>
    <row r="13" spans="1:8" ht="15">
      <c r="A13" s="65"/>
      <c r="B13" s="115"/>
      <c r="C13" s="186"/>
      <c r="D13" s="195"/>
      <c r="E13" s="386"/>
      <c r="F13" s="369"/>
      <c r="G13" s="369">
        <f t="shared" si="0"/>
        <v>0</v>
      </c>
      <c r="H13" s="12"/>
    </row>
    <row r="14" spans="1:7" ht="15">
      <c r="A14" s="65"/>
      <c r="B14" s="116" t="s">
        <v>138</v>
      </c>
      <c r="C14" s="188" t="s">
        <v>121</v>
      </c>
      <c r="D14" s="160"/>
      <c r="E14" s="386"/>
      <c r="F14" s="369"/>
      <c r="G14" s="369">
        <f t="shared" si="0"/>
        <v>0</v>
      </c>
    </row>
    <row r="15" spans="1:7" ht="15">
      <c r="A15" s="65"/>
      <c r="B15" s="46" t="s">
        <v>99</v>
      </c>
      <c r="C15" s="189"/>
      <c r="D15" s="160">
        <v>0.0135</v>
      </c>
      <c r="E15" s="386">
        <v>2</v>
      </c>
      <c r="F15" s="369">
        <v>415.9</v>
      </c>
      <c r="G15" s="369">
        <f t="shared" si="0"/>
        <v>5.614649999999999</v>
      </c>
    </row>
    <row r="16" spans="1:7" s="207" customFormat="1" ht="15">
      <c r="A16" s="267"/>
      <c r="B16" s="269" t="s">
        <v>100</v>
      </c>
      <c r="C16" s="268"/>
      <c r="D16" s="160">
        <v>0.2</v>
      </c>
      <c r="E16" s="386">
        <v>200</v>
      </c>
      <c r="F16" s="369">
        <v>53</v>
      </c>
      <c r="G16" s="369">
        <f t="shared" si="0"/>
        <v>10.600000000000001</v>
      </c>
    </row>
    <row r="17" spans="1:7" s="207" customFormat="1" ht="15">
      <c r="A17" s="267"/>
      <c r="B17" s="269" t="s">
        <v>27</v>
      </c>
      <c r="C17" s="268"/>
      <c r="D17" s="160">
        <v>0.008</v>
      </c>
      <c r="E17" s="386">
        <v>8</v>
      </c>
      <c r="F17" s="369"/>
      <c r="G17" s="369">
        <f t="shared" si="0"/>
        <v>0</v>
      </c>
    </row>
    <row r="18" spans="1:7" s="207" customFormat="1" ht="15">
      <c r="A18" s="267"/>
      <c r="B18" s="269"/>
      <c r="C18" s="268"/>
      <c r="D18" s="160"/>
      <c r="E18" s="386"/>
      <c r="F18" s="369"/>
      <c r="G18" s="369">
        <f t="shared" si="0"/>
        <v>0</v>
      </c>
    </row>
    <row r="19" spans="1:7" s="334" customFormat="1" ht="15">
      <c r="A19" s="267"/>
      <c r="B19" s="372" t="s">
        <v>288</v>
      </c>
      <c r="C19" s="373">
        <v>100</v>
      </c>
      <c r="D19" s="349">
        <v>0.114</v>
      </c>
      <c r="E19" s="386">
        <v>100</v>
      </c>
      <c r="F19" s="369">
        <v>100</v>
      </c>
      <c r="G19" s="369">
        <f t="shared" si="0"/>
        <v>11.4</v>
      </c>
    </row>
    <row r="20" spans="1:7" ht="15">
      <c r="A20" s="78"/>
      <c r="B20" s="79"/>
      <c r="C20" s="191"/>
      <c r="D20" s="165"/>
      <c r="E20" s="386"/>
      <c r="F20" s="369"/>
      <c r="G20" s="369">
        <f t="shared" si="0"/>
        <v>0</v>
      </c>
    </row>
    <row r="21" spans="1:7" ht="15">
      <c r="A21" s="40" t="s">
        <v>3</v>
      </c>
      <c r="B21" s="104" t="s">
        <v>10</v>
      </c>
      <c r="C21" s="192" t="s">
        <v>153</v>
      </c>
      <c r="D21" s="166">
        <v>0.04</v>
      </c>
      <c r="E21" s="387">
        <v>40</v>
      </c>
      <c r="F21" s="369">
        <v>44.82</v>
      </c>
      <c r="G21" s="369">
        <f t="shared" si="0"/>
        <v>1.7928</v>
      </c>
    </row>
    <row r="22" spans="1:7" ht="15">
      <c r="A22" s="47"/>
      <c r="B22" s="105" t="s">
        <v>4</v>
      </c>
      <c r="C22" s="190" t="s">
        <v>126</v>
      </c>
      <c r="D22" s="196">
        <v>0.03</v>
      </c>
      <c r="E22" s="388">
        <v>30</v>
      </c>
      <c r="F22" s="369">
        <v>52.99</v>
      </c>
      <c r="G22" s="369">
        <f t="shared" si="0"/>
        <v>1.5897</v>
      </c>
    </row>
    <row r="23" spans="1:7" ht="15">
      <c r="A23" s="91"/>
      <c r="B23" s="105"/>
      <c r="C23" s="193" t="s">
        <v>395</v>
      </c>
      <c r="D23" s="197"/>
      <c r="E23" s="389"/>
      <c r="F23" s="369"/>
      <c r="G23" s="393">
        <f>SUM(G6:G22)</f>
        <v>71.45555</v>
      </c>
    </row>
    <row r="24" spans="1:7" ht="15">
      <c r="A24" s="282"/>
      <c r="B24" s="286" t="s">
        <v>146</v>
      </c>
      <c r="C24" s="287"/>
      <c r="D24" s="282"/>
      <c r="E24" s="390"/>
      <c r="F24" s="369"/>
      <c r="G24" s="369"/>
    </row>
    <row r="25" spans="1:7" ht="15">
      <c r="A25" s="282"/>
      <c r="B25" s="155" t="s">
        <v>154</v>
      </c>
      <c r="C25" s="156">
        <v>80</v>
      </c>
      <c r="D25" s="157"/>
      <c r="E25" s="391"/>
      <c r="F25" s="369"/>
      <c r="G25" s="369"/>
    </row>
    <row r="26" spans="1:7" ht="15">
      <c r="A26" s="282"/>
      <c r="B26" s="282" t="s">
        <v>155</v>
      </c>
      <c r="C26" s="282"/>
      <c r="D26" s="282">
        <v>0.0768</v>
      </c>
      <c r="E26" s="287">
        <v>60</v>
      </c>
      <c r="F26" s="369">
        <v>27</v>
      </c>
      <c r="G26" s="369">
        <f>SUM(D26*F26)</f>
        <v>2.0736</v>
      </c>
    </row>
    <row r="27" spans="1:7" ht="15">
      <c r="A27" s="282"/>
      <c r="B27" s="282" t="s">
        <v>90</v>
      </c>
      <c r="C27" s="156"/>
      <c r="D27" s="282">
        <v>0.0168</v>
      </c>
      <c r="E27" s="287">
        <v>14.4</v>
      </c>
      <c r="F27" s="369">
        <v>30</v>
      </c>
      <c r="G27" s="369">
        <f aca="true" t="shared" si="1" ref="G27:G58">SUM(D27*F27)</f>
        <v>0.504</v>
      </c>
    </row>
    <row r="28" spans="1:7" ht="15">
      <c r="A28" s="282"/>
      <c r="B28" s="282" t="s">
        <v>62</v>
      </c>
      <c r="C28" s="282"/>
      <c r="D28" s="282">
        <v>0.0064</v>
      </c>
      <c r="E28" s="287">
        <v>6.4</v>
      </c>
      <c r="F28" s="369">
        <v>138.04</v>
      </c>
      <c r="G28" s="369">
        <f t="shared" si="1"/>
        <v>0.883456</v>
      </c>
    </row>
    <row r="29" spans="1:7" ht="15">
      <c r="A29" s="282"/>
      <c r="B29" s="282" t="s">
        <v>54</v>
      </c>
      <c r="C29" s="282"/>
      <c r="D29" s="282">
        <v>0.09</v>
      </c>
      <c r="E29" s="287">
        <v>9</v>
      </c>
      <c r="F29" s="369">
        <v>140</v>
      </c>
      <c r="G29" s="369">
        <f t="shared" si="1"/>
        <v>12.6</v>
      </c>
    </row>
    <row r="30" spans="1:7" ht="15">
      <c r="A30" s="282"/>
      <c r="B30" s="282" t="s">
        <v>132</v>
      </c>
      <c r="C30" s="282"/>
      <c r="D30" s="282">
        <v>0.00024</v>
      </c>
      <c r="E30" s="287">
        <v>0.24</v>
      </c>
      <c r="F30" s="369">
        <v>320</v>
      </c>
      <c r="G30" s="369">
        <f t="shared" si="1"/>
        <v>0.07680000000000001</v>
      </c>
    </row>
    <row r="31" spans="1:7" ht="15">
      <c r="A31" s="282"/>
      <c r="B31" s="282" t="s">
        <v>27</v>
      </c>
      <c r="C31" s="282"/>
      <c r="D31" s="282">
        <v>0.0008</v>
      </c>
      <c r="E31" s="287">
        <v>0.8</v>
      </c>
      <c r="F31" s="369">
        <v>76</v>
      </c>
      <c r="G31" s="369">
        <f t="shared" si="1"/>
        <v>0.0608</v>
      </c>
    </row>
    <row r="32" spans="1:7" ht="15">
      <c r="A32" s="282"/>
      <c r="B32" s="282" t="s">
        <v>15</v>
      </c>
      <c r="C32" s="282"/>
      <c r="D32" s="282">
        <v>0.0005</v>
      </c>
      <c r="E32" s="287">
        <v>0.5</v>
      </c>
      <c r="F32" s="369">
        <v>19</v>
      </c>
      <c r="G32" s="369">
        <f t="shared" si="1"/>
        <v>0.0095</v>
      </c>
    </row>
    <row r="33" spans="1:7" ht="15">
      <c r="A33" s="155" t="s">
        <v>386</v>
      </c>
      <c r="B33" s="155" t="s">
        <v>205</v>
      </c>
      <c r="C33" s="156" t="s">
        <v>351</v>
      </c>
      <c r="D33" s="282"/>
      <c r="E33" s="287"/>
      <c r="F33" s="369"/>
      <c r="G33" s="369">
        <f t="shared" si="1"/>
        <v>0</v>
      </c>
    </row>
    <row r="34" spans="1:7" ht="15">
      <c r="A34" s="282"/>
      <c r="B34" s="282" t="s">
        <v>92</v>
      </c>
      <c r="C34" s="282"/>
      <c r="D34" s="282">
        <v>0.035</v>
      </c>
      <c r="E34" s="287">
        <v>25.7</v>
      </c>
      <c r="F34" s="369">
        <v>27</v>
      </c>
      <c r="G34" s="369">
        <f t="shared" si="1"/>
        <v>0.9450000000000001</v>
      </c>
    </row>
    <row r="35" spans="1:7" ht="15">
      <c r="A35" s="282"/>
      <c r="B35" s="282" t="s">
        <v>156</v>
      </c>
      <c r="C35" s="282"/>
      <c r="D35" s="282">
        <v>0.01</v>
      </c>
      <c r="E35" s="287">
        <v>10</v>
      </c>
      <c r="F35" s="369">
        <v>90</v>
      </c>
      <c r="G35" s="369">
        <f t="shared" si="1"/>
        <v>0.9</v>
      </c>
    </row>
    <row r="36" spans="1:7" ht="15">
      <c r="A36" s="282"/>
      <c r="B36" s="282" t="s">
        <v>26</v>
      </c>
      <c r="C36" s="282"/>
      <c r="D36" s="282">
        <v>0.016</v>
      </c>
      <c r="E36" s="287">
        <v>12.8</v>
      </c>
      <c r="F36" s="369">
        <v>37</v>
      </c>
      <c r="G36" s="369">
        <f t="shared" si="1"/>
        <v>0.592</v>
      </c>
    </row>
    <row r="37" spans="1:7" ht="15">
      <c r="A37" s="282"/>
      <c r="B37" s="282" t="s">
        <v>90</v>
      </c>
      <c r="C37" s="282"/>
      <c r="D37" s="282">
        <v>0.003</v>
      </c>
      <c r="E37" s="287">
        <v>2.5</v>
      </c>
      <c r="F37" s="369">
        <v>30</v>
      </c>
      <c r="G37" s="369">
        <f t="shared" si="1"/>
        <v>0.09</v>
      </c>
    </row>
    <row r="38" spans="1:7" ht="15">
      <c r="A38" s="282"/>
      <c r="B38" s="282" t="s">
        <v>157</v>
      </c>
      <c r="C38" s="282"/>
      <c r="D38" s="282">
        <v>0.017</v>
      </c>
      <c r="E38" s="287">
        <v>15</v>
      </c>
      <c r="F38" s="369">
        <v>90</v>
      </c>
      <c r="G38" s="369">
        <f t="shared" si="1"/>
        <v>1.53</v>
      </c>
    </row>
    <row r="39" spans="1:7" ht="15">
      <c r="A39" s="282"/>
      <c r="B39" s="282" t="s">
        <v>14</v>
      </c>
      <c r="C39" s="282"/>
      <c r="D39" s="282">
        <v>0.005</v>
      </c>
      <c r="E39" s="287">
        <v>5</v>
      </c>
      <c r="F39" s="369">
        <v>600</v>
      </c>
      <c r="G39" s="369">
        <f t="shared" si="1"/>
        <v>3</v>
      </c>
    </row>
    <row r="40" spans="1:7" ht="15">
      <c r="A40" s="282"/>
      <c r="B40" s="282" t="s">
        <v>15</v>
      </c>
      <c r="C40" s="282"/>
      <c r="D40" s="282">
        <v>0.0005</v>
      </c>
      <c r="E40" s="287">
        <v>0.5</v>
      </c>
      <c r="F40" s="369">
        <v>19</v>
      </c>
      <c r="G40" s="369">
        <f t="shared" si="1"/>
        <v>0.0095</v>
      </c>
    </row>
    <row r="41" spans="1:7" ht="15">
      <c r="A41" s="282"/>
      <c r="B41" s="282" t="s">
        <v>53</v>
      </c>
      <c r="C41" s="282"/>
      <c r="D41" s="282">
        <v>0.01</v>
      </c>
      <c r="E41" s="287">
        <v>10</v>
      </c>
      <c r="F41" s="369">
        <v>212.5</v>
      </c>
      <c r="G41" s="369">
        <f t="shared" si="1"/>
        <v>2.125</v>
      </c>
    </row>
    <row r="42" spans="1:7" ht="15">
      <c r="A42" s="282"/>
      <c r="B42" s="282"/>
      <c r="C42" s="282"/>
      <c r="D42" s="282"/>
      <c r="E42" s="287"/>
      <c r="F42" s="369"/>
      <c r="G42" s="369">
        <f t="shared" si="1"/>
        <v>0</v>
      </c>
    </row>
    <row r="43" spans="1:7" ht="15">
      <c r="A43" s="155" t="s">
        <v>352</v>
      </c>
      <c r="B43" s="155" t="s">
        <v>158</v>
      </c>
      <c r="C43" s="156" t="s">
        <v>364</v>
      </c>
      <c r="D43" s="282"/>
      <c r="E43" s="287"/>
      <c r="F43" s="369"/>
      <c r="G43" s="369">
        <f t="shared" si="1"/>
        <v>0</v>
      </c>
    </row>
    <row r="44" spans="1:7" ht="15">
      <c r="A44" s="282"/>
      <c r="B44" s="282" t="s">
        <v>55</v>
      </c>
      <c r="C44" s="282"/>
      <c r="D44" s="282">
        <v>0.1143</v>
      </c>
      <c r="E44" s="287">
        <v>111.43</v>
      </c>
      <c r="F44" s="369">
        <v>150</v>
      </c>
      <c r="G44" s="369">
        <f t="shared" si="1"/>
        <v>17.145</v>
      </c>
    </row>
    <row r="45" spans="1:7" ht="15">
      <c r="A45" s="282"/>
      <c r="B45" s="282" t="s">
        <v>56</v>
      </c>
      <c r="C45" s="282"/>
      <c r="D45" s="282">
        <v>0.07</v>
      </c>
      <c r="E45" s="287">
        <v>70</v>
      </c>
      <c r="F45" s="369">
        <v>53</v>
      </c>
      <c r="G45" s="369">
        <f t="shared" si="1"/>
        <v>3.7100000000000004</v>
      </c>
    </row>
    <row r="46" spans="1:7" ht="15">
      <c r="A46" s="282"/>
      <c r="B46" s="282" t="s">
        <v>62</v>
      </c>
      <c r="C46" s="282"/>
      <c r="D46" s="282">
        <v>0.005</v>
      </c>
      <c r="E46" s="287">
        <v>5</v>
      </c>
      <c r="F46" s="369">
        <v>138.04</v>
      </c>
      <c r="G46" s="369">
        <f t="shared" si="1"/>
        <v>0.6901999999999999</v>
      </c>
    </row>
    <row r="47" spans="1:7" ht="15">
      <c r="A47" s="282"/>
      <c r="B47" s="282" t="s">
        <v>57</v>
      </c>
      <c r="C47" s="282"/>
      <c r="D47" s="282">
        <v>0.0006</v>
      </c>
      <c r="E47" s="287">
        <v>0.6</v>
      </c>
      <c r="F47" s="369">
        <v>19</v>
      </c>
      <c r="G47" s="369">
        <f t="shared" si="1"/>
        <v>0.011399999999999999</v>
      </c>
    </row>
    <row r="48" spans="1:7" ht="15">
      <c r="A48" s="282"/>
      <c r="B48" s="282" t="s">
        <v>20</v>
      </c>
      <c r="C48" s="282"/>
      <c r="D48" s="282">
        <v>0.005</v>
      </c>
      <c r="E48" s="287">
        <v>5</v>
      </c>
      <c r="F48" s="369">
        <v>600</v>
      </c>
      <c r="G48" s="369">
        <f t="shared" si="1"/>
        <v>3</v>
      </c>
    </row>
    <row r="49" spans="1:7" ht="15">
      <c r="A49" s="282"/>
      <c r="B49" s="282" t="s">
        <v>159</v>
      </c>
      <c r="C49" s="282"/>
      <c r="D49" s="282">
        <v>0.033</v>
      </c>
      <c r="E49" s="287">
        <v>32</v>
      </c>
      <c r="F49" s="369">
        <v>520</v>
      </c>
      <c r="G49" s="369">
        <f t="shared" si="1"/>
        <v>17.16</v>
      </c>
    </row>
    <row r="50" spans="1:7" ht="15">
      <c r="A50" s="282"/>
      <c r="B50" s="155" t="s">
        <v>322</v>
      </c>
      <c r="C50" s="156">
        <v>200</v>
      </c>
      <c r="D50" s="282"/>
      <c r="E50" s="287"/>
      <c r="F50" s="369"/>
      <c r="G50" s="369">
        <f t="shared" si="1"/>
        <v>0</v>
      </c>
    </row>
    <row r="51" spans="1:7" ht="15">
      <c r="A51" s="282"/>
      <c r="B51" s="282" t="s">
        <v>260</v>
      </c>
      <c r="C51" s="282"/>
      <c r="D51" s="282">
        <v>0.025</v>
      </c>
      <c r="E51" s="287">
        <v>25</v>
      </c>
      <c r="F51" s="369">
        <v>280</v>
      </c>
      <c r="G51" s="369">
        <f t="shared" si="1"/>
        <v>7</v>
      </c>
    </row>
    <row r="52" spans="1:7" ht="15">
      <c r="A52" s="282"/>
      <c r="B52" s="282" t="s">
        <v>27</v>
      </c>
      <c r="C52" s="282"/>
      <c r="D52" s="282">
        <v>0.01</v>
      </c>
      <c r="E52" s="287">
        <v>10</v>
      </c>
      <c r="F52" s="369">
        <v>76</v>
      </c>
      <c r="G52" s="369">
        <f t="shared" si="1"/>
        <v>0.76</v>
      </c>
    </row>
    <row r="53" spans="1:7" ht="15">
      <c r="A53" s="282"/>
      <c r="B53" s="282" t="s">
        <v>230</v>
      </c>
      <c r="C53" s="282"/>
      <c r="D53" s="282">
        <v>0.009</v>
      </c>
      <c r="E53" s="287">
        <v>9</v>
      </c>
      <c r="F53" s="369">
        <v>135</v>
      </c>
      <c r="G53" s="369">
        <f t="shared" si="1"/>
        <v>1.2149999999999999</v>
      </c>
    </row>
    <row r="54" spans="1:7" ht="15">
      <c r="A54" s="282"/>
      <c r="B54" s="282" t="s">
        <v>132</v>
      </c>
      <c r="C54" s="282"/>
      <c r="D54" s="282">
        <v>0.0002</v>
      </c>
      <c r="E54" s="287">
        <v>0.2</v>
      </c>
      <c r="F54" s="369">
        <v>320</v>
      </c>
      <c r="G54" s="369">
        <f t="shared" si="1"/>
        <v>0.064</v>
      </c>
    </row>
    <row r="55" spans="1:7" ht="15">
      <c r="A55" s="282"/>
      <c r="B55" s="155" t="s">
        <v>10</v>
      </c>
      <c r="C55" s="156">
        <v>40</v>
      </c>
      <c r="D55" s="282">
        <v>0.04</v>
      </c>
      <c r="E55" s="287">
        <v>40</v>
      </c>
      <c r="F55" s="394">
        <v>44.82</v>
      </c>
      <c r="G55" s="369">
        <f t="shared" si="1"/>
        <v>1.7928</v>
      </c>
    </row>
    <row r="56" spans="1:7" ht="15">
      <c r="A56" s="282"/>
      <c r="B56" s="155" t="s">
        <v>4</v>
      </c>
      <c r="C56" s="156">
        <v>36</v>
      </c>
      <c r="D56" s="282">
        <v>0.036</v>
      </c>
      <c r="E56" s="287">
        <v>36</v>
      </c>
      <c r="F56" s="394">
        <v>52.99</v>
      </c>
      <c r="G56" s="369">
        <f t="shared" si="1"/>
        <v>1.90764</v>
      </c>
    </row>
    <row r="57" spans="1:7" ht="15">
      <c r="A57" s="282"/>
      <c r="B57" s="155"/>
      <c r="C57" s="156"/>
      <c r="D57" s="282"/>
      <c r="E57" s="287"/>
      <c r="F57" s="369"/>
      <c r="G57" s="369">
        <f t="shared" si="1"/>
        <v>0</v>
      </c>
    </row>
    <row r="58" spans="1:7" ht="15">
      <c r="A58" s="282"/>
      <c r="B58" s="155" t="s">
        <v>160</v>
      </c>
      <c r="C58" s="156">
        <v>110</v>
      </c>
      <c r="D58" s="282">
        <v>0.11</v>
      </c>
      <c r="E58" s="287">
        <v>110</v>
      </c>
      <c r="F58" s="394">
        <v>100</v>
      </c>
      <c r="G58" s="369">
        <f t="shared" si="1"/>
        <v>11</v>
      </c>
    </row>
    <row r="59" spans="1:7" ht="15">
      <c r="A59" s="273"/>
      <c r="B59" s="273"/>
      <c r="C59" s="273"/>
      <c r="D59" s="273"/>
      <c r="E59" s="181"/>
      <c r="F59" s="369"/>
      <c r="G59" s="369"/>
    </row>
    <row r="60" spans="1:7" ht="15">
      <c r="A60" s="273"/>
      <c r="B60" s="311" t="s">
        <v>206</v>
      </c>
      <c r="C60" s="273"/>
      <c r="D60" s="273"/>
      <c r="E60" s="181"/>
      <c r="F60" s="369"/>
      <c r="G60" s="395">
        <f>SUM(G26:G59)</f>
        <v>90.855696</v>
      </c>
    </row>
    <row r="61" spans="1:7" ht="15">
      <c r="A61" s="321" t="s">
        <v>213</v>
      </c>
      <c r="B61" s="321" t="s">
        <v>212</v>
      </c>
      <c r="C61" s="322" t="s">
        <v>343</v>
      </c>
      <c r="D61" s="320"/>
      <c r="E61" s="287"/>
      <c r="F61" s="354"/>
      <c r="G61" s="354"/>
    </row>
    <row r="62" spans="1:7" ht="15">
      <c r="A62" s="320"/>
      <c r="B62" s="320" t="s">
        <v>33</v>
      </c>
      <c r="C62" s="320"/>
      <c r="D62" s="346">
        <v>0.1034</v>
      </c>
      <c r="E62" s="392">
        <v>101.27</v>
      </c>
      <c r="F62" s="354">
        <v>273</v>
      </c>
      <c r="G62" s="354">
        <f>SUM(D62*F62)</f>
        <v>28.2282</v>
      </c>
    </row>
    <row r="63" spans="1:7" ht="15">
      <c r="A63" s="320"/>
      <c r="B63" s="320" t="s">
        <v>211</v>
      </c>
      <c r="C63" s="320"/>
      <c r="D63" s="346">
        <v>0.01035</v>
      </c>
      <c r="E63" s="392">
        <v>10.35</v>
      </c>
      <c r="F63" s="354">
        <v>38</v>
      </c>
      <c r="G63" s="354">
        <f aca="true" t="shared" si="2" ref="G63:G72">SUM(D63*F63)</f>
        <v>0.3933</v>
      </c>
    </row>
    <row r="64" spans="1:7" ht="15">
      <c r="A64" s="320"/>
      <c r="B64" s="320" t="s">
        <v>162</v>
      </c>
      <c r="C64" s="320"/>
      <c r="D64" s="346">
        <v>0.0054</v>
      </c>
      <c r="E64" s="392">
        <v>5.4</v>
      </c>
      <c r="F64" s="354">
        <v>150</v>
      </c>
      <c r="G64" s="354">
        <f t="shared" si="2"/>
        <v>0.81</v>
      </c>
    </row>
    <row r="65" spans="1:7" ht="15">
      <c r="A65" s="320"/>
      <c r="B65" s="320" t="s">
        <v>27</v>
      </c>
      <c r="C65" s="320"/>
      <c r="D65" s="346">
        <v>0.0054</v>
      </c>
      <c r="E65" s="392">
        <v>5.4</v>
      </c>
      <c r="F65" s="354">
        <v>76</v>
      </c>
      <c r="G65" s="354">
        <f t="shared" si="2"/>
        <v>0.41040000000000004</v>
      </c>
    </row>
    <row r="66" spans="1:7" ht="15">
      <c r="A66" s="320"/>
      <c r="B66" s="320" t="s">
        <v>53</v>
      </c>
      <c r="C66" s="320"/>
      <c r="D66" s="346">
        <v>0.02</v>
      </c>
      <c r="E66" s="392">
        <v>20</v>
      </c>
      <c r="F66" s="354">
        <v>212.5</v>
      </c>
      <c r="G66" s="354">
        <f t="shared" si="2"/>
        <v>4.25</v>
      </c>
    </row>
    <row r="67" spans="1:7" ht="15">
      <c r="A67" s="320"/>
      <c r="B67" s="320" t="s">
        <v>15</v>
      </c>
      <c r="C67" s="320"/>
      <c r="D67" s="346">
        <v>0.00072</v>
      </c>
      <c r="E67" s="392">
        <v>0.72</v>
      </c>
      <c r="F67" s="354">
        <v>19</v>
      </c>
      <c r="G67" s="354">
        <f t="shared" si="2"/>
        <v>0.013680000000000001</v>
      </c>
    </row>
    <row r="68" spans="1:7" ht="15">
      <c r="A68" s="320"/>
      <c r="B68" s="320"/>
      <c r="C68" s="320"/>
      <c r="D68" s="320"/>
      <c r="E68" s="287"/>
      <c r="F68" s="354"/>
      <c r="G68" s="354">
        <f t="shared" si="2"/>
        <v>0</v>
      </c>
    </row>
    <row r="69" spans="1:7" ht="15">
      <c r="A69" s="320"/>
      <c r="B69" s="321" t="s">
        <v>232</v>
      </c>
      <c r="C69" s="344">
        <v>200</v>
      </c>
      <c r="D69" s="320"/>
      <c r="E69" s="287"/>
      <c r="F69" s="354"/>
      <c r="G69" s="354">
        <f t="shared" si="2"/>
        <v>0</v>
      </c>
    </row>
    <row r="70" spans="1:7" ht="15">
      <c r="A70" s="320"/>
      <c r="B70" s="320" t="s">
        <v>208</v>
      </c>
      <c r="C70" s="320"/>
      <c r="D70" s="324">
        <v>0.2</v>
      </c>
      <c r="E70" s="392">
        <v>200</v>
      </c>
      <c r="F70" s="353">
        <v>125</v>
      </c>
      <c r="G70" s="354">
        <f t="shared" si="2"/>
        <v>25</v>
      </c>
    </row>
    <row r="71" spans="1:7" ht="15">
      <c r="A71" s="273"/>
      <c r="B71" s="320"/>
      <c r="C71" s="273"/>
      <c r="D71" s="327"/>
      <c r="E71" s="205"/>
      <c r="F71" s="368"/>
      <c r="G71" s="354">
        <f t="shared" si="2"/>
        <v>0</v>
      </c>
    </row>
    <row r="72" spans="1:7" ht="15">
      <c r="A72" s="342"/>
      <c r="B72" s="343" t="s">
        <v>344</v>
      </c>
      <c r="C72" s="344">
        <v>30</v>
      </c>
      <c r="D72" s="346">
        <v>0.03</v>
      </c>
      <c r="E72" s="392">
        <v>30</v>
      </c>
      <c r="F72" s="368">
        <v>44.82</v>
      </c>
      <c r="G72" s="354">
        <f t="shared" si="2"/>
        <v>1.3446</v>
      </c>
    </row>
    <row r="73" spans="6:7" ht="15">
      <c r="F73" s="369"/>
      <c r="G73" s="396">
        <f>SUM(G62:G72)</f>
        <v>60.450179999999996</v>
      </c>
    </row>
  </sheetData>
  <sheetProtection/>
  <printOptions/>
  <pageMargins left="0.7" right="0.7" top="0.75" bottom="0.75" header="0.3" footer="0.3"/>
  <pageSetup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96"/>
  <sheetViews>
    <sheetView zoomScalePageLayoutView="0" workbookViewId="0" topLeftCell="A1">
      <pane ySplit="1" topLeftCell="A11" activePane="bottomLeft" state="frozen"/>
      <selection pane="topLeft" activeCell="A1" sqref="A1"/>
      <selection pane="bottomLeft" activeCell="K11" sqref="K11"/>
    </sheetView>
  </sheetViews>
  <sheetFormatPr defaultColWidth="9.140625" defaultRowHeight="15"/>
  <cols>
    <col min="1" max="1" width="10.00390625" style="80" customWidth="1"/>
    <col min="2" max="2" width="30.28125" style="80" customWidth="1"/>
    <col min="3" max="3" width="10.00390625" style="15" customWidth="1"/>
    <col min="4" max="4" width="15.140625" style="80" customWidth="1"/>
    <col min="5" max="5" width="15.140625" style="94" customWidth="1"/>
    <col min="6" max="9" width="9.140625" style="80" customWidth="1"/>
    <col min="10" max="10" width="21.421875" style="80" customWidth="1"/>
    <col min="11" max="16384" width="9.140625" style="80" customWidth="1"/>
  </cols>
  <sheetData>
    <row r="1" spans="1:7" ht="60.75" thickBot="1">
      <c r="A1" s="76" t="s">
        <v>0</v>
      </c>
      <c r="B1" s="24" t="s">
        <v>1</v>
      </c>
      <c r="C1" s="31" t="s">
        <v>2</v>
      </c>
      <c r="D1" s="23" t="s">
        <v>45</v>
      </c>
      <c r="E1" s="382" t="s">
        <v>46</v>
      </c>
      <c r="F1" s="369"/>
      <c r="G1" s="369"/>
    </row>
    <row r="2" spans="1:7" ht="15">
      <c r="A2" s="7"/>
      <c r="B2" s="26" t="s">
        <v>5</v>
      </c>
      <c r="C2" s="17"/>
      <c r="D2" s="163"/>
      <c r="E2" s="397"/>
      <c r="F2" s="369"/>
      <c r="G2" s="369"/>
    </row>
    <row r="3" spans="1:7" s="94" customFormat="1" ht="15">
      <c r="A3" s="64"/>
      <c r="B3" s="174" t="s">
        <v>112</v>
      </c>
      <c r="C3" s="173"/>
      <c r="D3" s="184"/>
      <c r="E3" s="398"/>
      <c r="F3" s="369"/>
      <c r="G3" s="369"/>
    </row>
    <row r="4" spans="1:7" s="207" customFormat="1" ht="25.5">
      <c r="A4" s="64" t="s">
        <v>291</v>
      </c>
      <c r="B4" s="255" t="s">
        <v>289</v>
      </c>
      <c r="C4" s="125" t="s">
        <v>123</v>
      </c>
      <c r="D4" s="184"/>
      <c r="E4" s="398"/>
      <c r="F4" s="369"/>
      <c r="G4" s="369"/>
    </row>
    <row r="5" spans="1:7" s="207" customFormat="1" ht="15">
      <c r="A5" s="64"/>
      <c r="B5" s="256" t="s">
        <v>131</v>
      </c>
      <c r="C5" s="173"/>
      <c r="D5" s="194">
        <v>0.0738</v>
      </c>
      <c r="E5" s="399">
        <v>59</v>
      </c>
      <c r="F5" s="369">
        <v>29</v>
      </c>
      <c r="G5" s="369">
        <f>SUM(D5*F5)</f>
        <v>2.1402</v>
      </c>
    </row>
    <row r="6" spans="1:7" s="207" customFormat="1" ht="15">
      <c r="A6" s="64"/>
      <c r="B6" s="256" t="s">
        <v>290</v>
      </c>
      <c r="C6" s="173"/>
      <c r="D6" s="194">
        <v>0.0358</v>
      </c>
      <c r="E6" s="399">
        <v>34</v>
      </c>
      <c r="F6" s="369">
        <v>95</v>
      </c>
      <c r="G6" s="369">
        <f aca="true" t="shared" si="0" ref="G6:G37">SUM(D6*F6)</f>
        <v>3.401</v>
      </c>
    </row>
    <row r="7" spans="1:7" s="207" customFormat="1" ht="15">
      <c r="A7" s="64"/>
      <c r="B7" s="256" t="s">
        <v>13</v>
      </c>
      <c r="C7" s="173"/>
      <c r="D7" s="194">
        <v>0.007</v>
      </c>
      <c r="E7" s="399">
        <v>7</v>
      </c>
      <c r="F7" s="369">
        <v>138.04</v>
      </c>
      <c r="G7" s="369">
        <f t="shared" si="0"/>
        <v>0.9662799999999999</v>
      </c>
    </row>
    <row r="8" spans="1:7" s="207" customFormat="1" ht="15">
      <c r="A8" s="64"/>
      <c r="B8" s="256" t="s">
        <v>15</v>
      </c>
      <c r="C8" s="173"/>
      <c r="D8" s="194">
        <v>0.0005</v>
      </c>
      <c r="E8" s="399">
        <v>0.5</v>
      </c>
      <c r="F8" s="369">
        <v>19</v>
      </c>
      <c r="G8" s="369">
        <f t="shared" si="0"/>
        <v>0.0095</v>
      </c>
    </row>
    <row r="9" spans="1:7" s="207" customFormat="1" ht="15">
      <c r="A9" s="64"/>
      <c r="B9" s="256"/>
      <c r="C9" s="173"/>
      <c r="D9" s="194"/>
      <c r="E9" s="399"/>
      <c r="F9" s="369"/>
      <c r="G9" s="369">
        <f t="shared" si="0"/>
        <v>0</v>
      </c>
    </row>
    <row r="10" spans="1:11" s="207" customFormat="1" ht="15">
      <c r="A10" s="65" t="s">
        <v>285</v>
      </c>
      <c r="B10" s="143" t="s">
        <v>286</v>
      </c>
      <c r="C10" s="210" t="s">
        <v>123</v>
      </c>
      <c r="D10" s="160"/>
      <c r="E10" s="204"/>
      <c r="F10" s="369"/>
      <c r="G10" s="369">
        <f t="shared" si="0"/>
        <v>0</v>
      </c>
      <c r="H10" s="377"/>
      <c r="I10" s="377"/>
      <c r="J10" s="377"/>
      <c r="K10" s="378"/>
    </row>
    <row r="11" spans="1:11" s="207" customFormat="1" ht="15">
      <c r="A11" s="65"/>
      <c r="B11" s="114" t="s">
        <v>120</v>
      </c>
      <c r="C11" s="210"/>
      <c r="D11" s="160">
        <v>0.0813</v>
      </c>
      <c r="E11" s="204">
        <v>74</v>
      </c>
      <c r="F11" s="369">
        <v>460</v>
      </c>
      <c r="G11" s="369">
        <f t="shared" si="0"/>
        <v>37.397999999999996</v>
      </c>
      <c r="I11" s="363"/>
      <c r="J11" s="363"/>
      <c r="K11" s="363"/>
    </row>
    <row r="12" spans="1:11" s="207" customFormat="1" ht="15">
      <c r="A12" s="65"/>
      <c r="B12" s="114" t="s">
        <v>69</v>
      </c>
      <c r="C12" s="210"/>
      <c r="D12" s="160">
        <v>0.018</v>
      </c>
      <c r="E12" s="204">
        <v>18</v>
      </c>
      <c r="F12" s="369">
        <v>44.82</v>
      </c>
      <c r="G12" s="369">
        <f t="shared" si="0"/>
        <v>0.8067599999999999</v>
      </c>
      <c r="I12" s="363"/>
      <c r="J12" s="363"/>
      <c r="K12" s="363"/>
    </row>
    <row r="13" spans="1:7" s="207" customFormat="1" ht="15">
      <c r="A13" s="65"/>
      <c r="B13" s="114" t="s">
        <v>95</v>
      </c>
      <c r="C13" s="210"/>
      <c r="D13" s="160">
        <v>0.006</v>
      </c>
      <c r="E13" s="204">
        <v>5</v>
      </c>
      <c r="F13" s="369">
        <v>30</v>
      </c>
      <c r="G13" s="369">
        <f t="shared" si="0"/>
        <v>0.18</v>
      </c>
    </row>
    <row r="14" spans="1:11" ht="15">
      <c r="A14" s="65"/>
      <c r="B14" s="122" t="s">
        <v>18</v>
      </c>
      <c r="C14" s="127"/>
      <c r="D14" s="160">
        <v>0.024</v>
      </c>
      <c r="E14" s="204">
        <v>24</v>
      </c>
      <c r="F14" s="369">
        <v>53</v>
      </c>
      <c r="G14" s="369">
        <f t="shared" si="0"/>
        <v>1.272</v>
      </c>
      <c r="I14" s="363"/>
      <c r="J14" s="363"/>
      <c r="K14" s="363"/>
    </row>
    <row r="15" spans="1:7" ht="15">
      <c r="A15" s="65"/>
      <c r="B15" s="114" t="s">
        <v>19</v>
      </c>
      <c r="C15" s="67"/>
      <c r="D15" s="160">
        <v>0.01</v>
      </c>
      <c r="E15" s="386">
        <v>10</v>
      </c>
      <c r="F15" s="369">
        <v>98</v>
      </c>
      <c r="G15" s="369">
        <f t="shared" si="0"/>
        <v>0.98</v>
      </c>
    </row>
    <row r="16" spans="1:7" ht="15">
      <c r="A16" s="65"/>
      <c r="B16" s="20"/>
      <c r="C16" s="82"/>
      <c r="D16" s="160"/>
      <c r="E16" s="386">
        <f>SUM(E15*1.56)</f>
        <v>15.600000000000001</v>
      </c>
      <c r="F16" s="369"/>
      <c r="G16" s="369">
        <f t="shared" si="0"/>
        <v>0</v>
      </c>
    </row>
    <row r="17" spans="1:10" s="207" customFormat="1" ht="15">
      <c r="A17" s="65"/>
      <c r="B17" s="114" t="s">
        <v>13</v>
      </c>
      <c r="C17" s="210"/>
      <c r="D17" s="160">
        <v>0.005</v>
      </c>
      <c r="E17" s="386">
        <v>5</v>
      </c>
      <c r="F17" s="369">
        <v>138.04</v>
      </c>
      <c r="G17" s="369">
        <f t="shared" si="0"/>
        <v>0.6901999999999999</v>
      </c>
      <c r="I17" s="363"/>
      <c r="J17" s="363"/>
    </row>
    <row r="18" spans="1:7" ht="15">
      <c r="A18" s="65"/>
      <c r="B18" s="20" t="s">
        <v>15</v>
      </c>
      <c r="C18" s="82"/>
      <c r="D18" s="160">
        <v>0.0006</v>
      </c>
      <c r="E18" s="386">
        <v>0.6</v>
      </c>
      <c r="F18" s="369">
        <v>19</v>
      </c>
      <c r="G18" s="369">
        <f t="shared" si="0"/>
        <v>0.011399999999999999</v>
      </c>
    </row>
    <row r="19" spans="1:7" s="334" customFormat="1" ht="15">
      <c r="A19" s="65" t="s">
        <v>49</v>
      </c>
      <c r="B19" s="143" t="s">
        <v>50</v>
      </c>
      <c r="C19" s="336" t="s">
        <v>126</v>
      </c>
      <c r="D19" s="349"/>
      <c r="E19" s="386"/>
      <c r="F19" s="369"/>
      <c r="G19" s="369">
        <f t="shared" si="0"/>
        <v>0</v>
      </c>
    </row>
    <row r="20" spans="1:7" s="334" customFormat="1" ht="15">
      <c r="A20" s="65"/>
      <c r="B20" s="114" t="s">
        <v>20</v>
      </c>
      <c r="C20" s="336"/>
      <c r="D20" s="349">
        <v>0.0018</v>
      </c>
      <c r="E20" s="386"/>
      <c r="F20" s="369">
        <v>600</v>
      </c>
      <c r="G20" s="369">
        <f t="shared" si="0"/>
        <v>1.08</v>
      </c>
    </row>
    <row r="21" spans="1:7" s="334" customFormat="1" ht="15">
      <c r="A21" s="65"/>
      <c r="B21" s="114" t="s">
        <v>29</v>
      </c>
      <c r="C21" s="336"/>
      <c r="D21" s="349">
        <v>0.00135</v>
      </c>
      <c r="E21" s="386"/>
      <c r="F21" s="369">
        <v>38</v>
      </c>
      <c r="G21" s="369">
        <f t="shared" si="0"/>
        <v>0.051300000000000005</v>
      </c>
    </row>
    <row r="22" spans="1:7" s="334" customFormat="1" ht="15">
      <c r="A22" s="65"/>
      <c r="B22" s="114" t="s">
        <v>24</v>
      </c>
      <c r="C22" s="336"/>
      <c r="D22" s="349">
        <v>0.00225</v>
      </c>
      <c r="E22" s="386"/>
      <c r="F22" s="369">
        <v>37</v>
      </c>
      <c r="G22" s="369">
        <f t="shared" si="0"/>
        <v>0.08324999999999999</v>
      </c>
    </row>
    <row r="23" spans="1:7" s="334" customFormat="1" ht="15">
      <c r="A23" s="65"/>
      <c r="B23" s="114" t="s">
        <v>31</v>
      </c>
      <c r="C23" s="336"/>
      <c r="D23" s="349">
        <v>0.0036</v>
      </c>
      <c r="E23" s="386"/>
      <c r="F23" s="369">
        <v>140</v>
      </c>
      <c r="G23" s="369">
        <f t="shared" si="0"/>
        <v>0.504</v>
      </c>
    </row>
    <row r="24" spans="1:7" s="334" customFormat="1" ht="15">
      <c r="A24" s="65"/>
      <c r="B24" s="114" t="s">
        <v>27</v>
      </c>
      <c r="C24" s="336"/>
      <c r="D24" s="349">
        <v>0.0003</v>
      </c>
      <c r="E24" s="386"/>
      <c r="F24" s="369">
        <v>76</v>
      </c>
      <c r="G24" s="369">
        <f t="shared" si="0"/>
        <v>0.022799999999999997</v>
      </c>
    </row>
    <row r="25" spans="1:7" s="334" customFormat="1" ht="15">
      <c r="A25" s="65"/>
      <c r="B25" s="114" t="s">
        <v>25</v>
      </c>
      <c r="C25" s="336"/>
      <c r="D25" s="349">
        <v>0.0011</v>
      </c>
      <c r="E25" s="386"/>
      <c r="F25" s="369">
        <v>30</v>
      </c>
      <c r="G25" s="369">
        <f t="shared" si="0"/>
        <v>0.033</v>
      </c>
    </row>
    <row r="26" spans="1:7" ht="15">
      <c r="A26" s="65"/>
      <c r="B26" s="143"/>
      <c r="C26" s="82"/>
      <c r="D26" s="160"/>
      <c r="E26" s="386"/>
      <c r="F26" s="369"/>
      <c r="G26" s="369">
        <f t="shared" si="0"/>
        <v>0</v>
      </c>
    </row>
    <row r="27" spans="1:7" ht="15">
      <c r="A27" s="65"/>
      <c r="B27" s="143" t="s">
        <v>277</v>
      </c>
      <c r="C27" s="82" t="s">
        <v>349</v>
      </c>
      <c r="D27" s="160"/>
      <c r="E27" s="386"/>
      <c r="F27" s="369"/>
      <c r="G27" s="369">
        <f t="shared" si="0"/>
        <v>0</v>
      </c>
    </row>
    <row r="28" spans="1:7" s="207" customFormat="1" ht="15">
      <c r="A28" s="65"/>
      <c r="B28" s="114" t="s">
        <v>317</v>
      </c>
      <c r="C28" s="210"/>
      <c r="D28" s="160">
        <v>0.045</v>
      </c>
      <c r="E28" s="386">
        <v>45</v>
      </c>
      <c r="F28" s="369">
        <v>97</v>
      </c>
      <c r="G28" s="369">
        <f t="shared" si="0"/>
        <v>4.365</v>
      </c>
    </row>
    <row r="29" spans="1:7" s="207" customFormat="1" ht="15">
      <c r="A29" s="65"/>
      <c r="B29" s="114" t="s">
        <v>14</v>
      </c>
      <c r="C29" s="210"/>
      <c r="D29" s="160">
        <v>0.0063</v>
      </c>
      <c r="E29" s="386">
        <v>6.3</v>
      </c>
      <c r="F29" s="369">
        <v>600</v>
      </c>
      <c r="G29" s="369">
        <f t="shared" si="0"/>
        <v>3.7800000000000002</v>
      </c>
    </row>
    <row r="30" spans="1:7" ht="15">
      <c r="A30" s="1"/>
      <c r="B30" s="20" t="s">
        <v>15</v>
      </c>
      <c r="C30" s="35"/>
      <c r="D30" s="160">
        <v>0.0006</v>
      </c>
      <c r="E30" s="386">
        <v>0.6</v>
      </c>
      <c r="F30" s="369">
        <v>19</v>
      </c>
      <c r="G30" s="369">
        <f t="shared" si="0"/>
        <v>0.011399999999999999</v>
      </c>
    </row>
    <row r="31" spans="1:7" ht="15">
      <c r="A31" s="1"/>
      <c r="B31" s="143"/>
      <c r="C31" s="210"/>
      <c r="D31" s="160"/>
      <c r="E31" s="204"/>
      <c r="F31" s="369"/>
      <c r="G31" s="369">
        <f t="shared" si="0"/>
        <v>0</v>
      </c>
    </row>
    <row r="32" spans="1:7" s="207" customFormat="1" ht="15">
      <c r="A32" s="158"/>
      <c r="B32" s="155" t="s">
        <v>168</v>
      </c>
      <c r="C32" s="156" t="s">
        <v>121</v>
      </c>
      <c r="D32" s="157">
        <v>0.2</v>
      </c>
      <c r="E32" s="392">
        <v>200</v>
      </c>
      <c r="F32" s="354">
        <v>47</v>
      </c>
      <c r="G32" s="369">
        <f t="shared" si="0"/>
        <v>9.4</v>
      </c>
    </row>
    <row r="33" spans="1:7" s="207" customFormat="1" ht="15">
      <c r="A33" s="263"/>
      <c r="B33" s="96"/>
      <c r="C33" s="264"/>
      <c r="D33" s="160"/>
      <c r="E33" s="204"/>
      <c r="F33" s="369"/>
      <c r="G33" s="369">
        <f t="shared" si="0"/>
        <v>0</v>
      </c>
    </row>
    <row r="34" spans="1:7" s="207" customFormat="1" ht="15">
      <c r="A34" s="263"/>
      <c r="B34" s="96"/>
      <c r="C34" s="264"/>
      <c r="D34" s="160"/>
      <c r="E34" s="204"/>
      <c r="F34" s="369"/>
      <c r="G34" s="369">
        <f t="shared" si="0"/>
        <v>0</v>
      </c>
    </row>
    <row r="35" spans="1:7" ht="15">
      <c r="A35" s="81"/>
      <c r="B35" s="49"/>
      <c r="C35" s="83"/>
      <c r="D35" s="160"/>
      <c r="E35" s="386"/>
      <c r="F35" s="369"/>
      <c r="G35" s="369">
        <f t="shared" si="0"/>
        <v>0</v>
      </c>
    </row>
    <row r="36" spans="1:7" ht="17.25" customHeight="1">
      <c r="A36" s="40"/>
      <c r="B36" s="104" t="s">
        <v>30</v>
      </c>
      <c r="C36" s="129" t="s">
        <v>126</v>
      </c>
      <c r="D36" s="165">
        <v>0.03</v>
      </c>
      <c r="E36" s="386">
        <v>30</v>
      </c>
      <c r="F36" s="369">
        <v>52.99</v>
      </c>
      <c r="G36" s="369">
        <f t="shared" si="0"/>
        <v>1.5897</v>
      </c>
    </row>
    <row r="37" spans="1:7" ht="17.25" customHeight="1">
      <c r="A37" s="40"/>
      <c r="B37" s="104" t="s">
        <v>139</v>
      </c>
      <c r="C37" s="129" t="s">
        <v>126</v>
      </c>
      <c r="D37" s="165">
        <v>0.03</v>
      </c>
      <c r="E37" s="386">
        <v>30</v>
      </c>
      <c r="F37" s="369">
        <v>44.82</v>
      </c>
      <c r="G37" s="369">
        <f t="shared" si="0"/>
        <v>1.3446</v>
      </c>
    </row>
    <row r="38" spans="1:7" ht="17.25" customHeight="1" thickBot="1">
      <c r="A38" s="251"/>
      <c r="B38" s="252"/>
      <c r="C38" s="253" t="s">
        <v>396</v>
      </c>
      <c r="D38" s="254"/>
      <c r="E38" s="400"/>
      <c r="F38" s="369"/>
      <c r="G38" s="393">
        <f>SUM(G5:G37)</f>
        <v>70.12038999999999</v>
      </c>
    </row>
    <row r="39" spans="1:7" ht="15">
      <c r="A39" s="288"/>
      <c r="B39" s="288"/>
      <c r="C39" s="289"/>
      <c r="D39" s="288"/>
      <c r="E39" s="401"/>
      <c r="F39" s="369"/>
      <c r="G39" s="369"/>
    </row>
    <row r="40" spans="1:7" ht="15">
      <c r="A40" s="282"/>
      <c r="B40" s="286" t="s">
        <v>146</v>
      </c>
      <c r="C40" s="290"/>
      <c r="D40" s="282"/>
      <c r="E40" s="287"/>
      <c r="F40" s="369"/>
      <c r="G40" s="369"/>
    </row>
    <row r="41" spans="1:7" ht="15">
      <c r="A41" s="155"/>
      <c r="B41" s="155" t="s">
        <v>300</v>
      </c>
      <c r="C41" s="284" t="s">
        <v>388</v>
      </c>
      <c r="D41" s="315"/>
      <c r="E41" s="392"/>
      <c r="F41" s="369"/>
      <c r="G41" s="369"/>
    </row>
    <row r="42" spans="1:7" ht="15">
      <c r="A42" s="282"/>
      <c r="B42" s="282" t="s">
        <v>305</v>
      </c>
      <c r="C42" s="290"/>
      <c r="D42" s="315">
        <v>0.0824</v>
      </c>
      <c r="E42" s="392">
        <v>80</v>
      </c>
      <c r="F42" s="369">
        <v>95</v>
      </c>
      <c r="G42" s="369">
        <f>SUM(D42*F42)</f>
        <v>7.828</v>
      </c>
    </row>
    <row r="43" spans="1:7" ht="15">
      <c r="A43" s="282"/>
      <c r="B43" s="282"/>
      <c r="C43" s="290"/>
      <c r="D43" s="315"/>
      <c r="E43" s="392"/>
      <c r="F43" s="369"/>
      <c r="G43" s="369">
        <f aca="true" t="shared" si="1" ref="G43:G71">SUM(D43*F43)</f>
        <v>0</v>
      </c>
    </row>
    <row r="44" spans="1:7" ht="15">
      <c r="A44" s="155" t="s">
        <v>382</v>
      </c>
      <c r="B44" s="155" t="s">
        <v>383</v>
      </c>
      <c r="C44" s="284" t="s">
        <v>354</v>
      </c>
      <c r="D44" s="315"/>
      <c r="E44" s="392"/>
      <c r="F44" s="369"/>
      <c r="G44" s="369">
        <f t="shared" si="1"/>
        <v>0</v>
      </c>
    </row>
    <row r="45" spans="1:7" ht="15">
      <c r="A45" s="282"/>
      <c r="B45" s="282" t="s">
        <v>73</v>
      </c>
      <c r="C45" s="290"/>
      <c r="D45" s="315">
        <v>0.067</v>
      </c>
      <c r="E45" s="392">
        <v>50</v>
      </c>
      <c r="F45" s="369">
        <v>27</v>
      </c>
      <c r="G45" s="369">
        <f t="shared" si="1"/>
        <v>1.8090000000000002</v>
      </c>
    </row>
    <row r="46" spans="1:7" ht="15">
      <c r="A46" s="282"/>
      <c r="B46" s="282" t="s">
        <v>384</v>
      </c>
      <c r="C46" s="290"/>
      <c r="D46" s="315">
        <v>0.0075</v>
      </c>
      <c r="E46" s="392">
        <v>7.5</v>
      </c>
      <c r="F46" s="369">
        <v>56</v>
      </c>
      <c r="G46" s="369">
        <f t="shared" si="1"/>
        <v>0.42</v>
      </c>
    </row>
    <row r="47" spans="1:7" ht="15">
      <c r="A47" s="282"/>
      <c r="B47" s="282" t="s">
        <v>94</v>
      </c>
      <c r="C47" s="290"/>
      <c r="D47" s="315"/>
      <c r="E47" s="392"/>
      <c r="F47" s="369">
        <v>37</v>
      </c>
      <c r="G47" s="369">
        <f t="shared" si="1"/>
        <v>0</v>
      </c>
    </row>
    <row r="48" spans="1:7" ht="15">
      <c r="A48" s="282"/>
      <c r="B48" s="282" t="s">
        <v>95</v>
      </c>
      <c r="C48" s="290"/>
      <c r="D48" s="315">
        <v>0.0238</v>
      </c>
      <c r="E48" s="392">
        <v>20</v>
      </c>
      <c r="F48" s="369">
        <v>30</v>
      </c>
      <c r="G48" s="369">
        <f t="shared" si="1"/>
        <v>0.7140000000000001</v>
      </c>
    </row>
    <row r="49" spans="1:7" ht="15">
      <c r="A49" s="282"/>
      <c r="B49" s="282" t="s">
        <v>52</v>
      </c>
      <c r="C49" s="290"/>
      <c r="D49" s="315">
        <v>0.0025</v>
      </c>
      <c r="E49" s="392">
        <v>2.5</v>
      </c>
      <c r="F49" s="369">
        <v>600</v>
      </c>
      <c r="G49" s="369">
        <f t="shared" si="1"/>
        <v>1.5</v>
      </c>
    </row>
    <row r="50" spans="1:7" ht="15">
      <c r="A50" s="282"/>
      <c r="B50" s="282" t="s">
        <v>15</v>
      </c>
      <c r="C50" s="290"/>
      <c r="D50" s="315">
        <v>0.0005</v>
      </c>
      <c r="E50" s="392">
        <v>0.5</v>
      </c>
      <c r="F50" s="369">
        <v>19</v>
      </c>
      <c r="G50" s="369">
        <f t="shared" si="1"/>
        <v>0.0095</v>
      </c>
    </row>
    <row r="51" spans="1:7" s="445" customFormat="1" ht="15">
      <c r="A51" s="448"/>
      <c r="B51" s="448" t="s">
        <v>204</v>
      </c>
      <c r="C51" s="345"/>
      <c r="D51" s="346">
        <v>0.046</v>
      </c>
      <c r="E51" s="392">
        <v>31.25</v>
      </c>
      <c r="F51" s="369"/>
      <c r="G51" s="369"/>
    </row>
    <row r="52" spans="1:7" ht="15">
      <c r="A52" s="282" t="s">
        <v>268</v>
      </c>
      <c r="B52" s="155" t="s">
        <v>269</v>
      </c>
      <c r="C52" s="284" t="s">
        <v>121</v>
      </c>
      <c r="D52" s="315"/>
      <c r="E52" s="392"/>
      <c r="F52" s="369"/>
      <c r="G52" s="369">
        <f t="shared" si="1"/>
        <v>0</v>
      </c>
    </row>
    <row r="53" spans="1:7" ht="15">
      <c r="A53" s="155"/>
      <c r="B53" s="282" t="s">
        <v>183</v>
      </c>
      <c r="C53" s="284"/>
      <c r="D53" s="315">
        <v>0.1302</v>
      </c>
      <c r="E53" s="392">
        <v>118.5</v>
      </c>
      <c r="F53" s="369">
        <v>460</v>
      </c>
      <c r="G53" s="369">
        <f t="shared" si="1"/>
        <v>59.892</v>
      </c>
    </row>
    <row r="54" spans="1:7" s="270" customFormat="1" ht="15">
      <c r="A54" s="282"/>
      <c r="B54" s="282" t="s">
        <v>93</v>
      </c>
      <c r="C54" s="290"/>
      <c r="D54" s="315">
        <v>0.191</v>
      </c>
      <c r="E54" s="392">
        <v>152.8</v>
      </c>
      <c r="F54" s="369">
        <v>29</v>
      </c>
      <c r="G54" s="369">
        <f t="shared" si="1"/>
        <v>5.539</v>
      </c>
    </row>
    <row r="55" spans="1:7" ht="15">
      <c r="A55" s="282"/>
      <c r="B55" s="282" t="s">
        <v>85</v>
      </c>
      <c r="C55" s="290"/>
      <c r="D55" s="315">
        <v>0.0005</v>
      </c>
      <c r="E55" s="392">
        <v>0.5</v>
      </c>
      <c r="F55" s="369">
        <v>138.04</v>
      </c>
      <c r="G55" s="369">
        <f t="shared" si="1"/>
        <v>0.06902</v>
      </c>
    </row>
    <row r="56" spans="1:7" s="270" customFormat="1" ht="15">
      <c r="A56" s="282"/>
      <c r="B56" s="282" t="s">
        <v>94</v>
      </c>
      <c r="C56" s="290"/>
      <c r="D56" s="315">
        <v>0.0066</v>
      </c>
      <c r="E56" s="392">
        <v>5.3</v>
      </c>
      <c r="F56" s="369">
        <v>37</v>
      </c>
      <c r="G56" s="369">
        <f t="shared" si="1"/>
        <v>0.2442</v>
      </c>
    </row>
    <row r="57" spans="1:7" ht="15">
      <c r="A57" s="282"/>
      <c r="B57" s="282" t="s">
        <v>95</v>
      </c>
      <c r="C57" s="290"/>
      <c r="D57" s="315">
        <v>0.0134</v>
      </c>
      <c r="E57" s="392">
        <v>10.7</v>
      </c>
      <c r="F57" s="369">
        <v>30</v>
      </c>
      <c r="G57" s="369">
        <f t="shared" si="1"/>
        <v>0.402</v>
      </c>
    </row>
    <row r="58" spans="1:7" ht="15">
      <c r="A58" s="282"/>
      <c r="B58" s="282" t="s">
        <v>96</v>
      </c>
      <c r="C58" s="290"/>
      <c r="D58" s="315">
        <v>0.0032</v>
      </c>
      <c r="E58" s="392">
        <v>3.2</v>
      </c>
      <c r="F58" s="369">
        <v>140</v>
      </c>
      <c r="G58" s="369">
        <f t="shared" si="1"/>
        <v>0.448</v>
      </c>
    </row>
    <row r="59" spans="1:7" s="270" customFormat="1" ht="15">
      <c r="A59" s="282"/>
      <c r="B59" s="282" t="s">
        <v>97</v>
      </c>
      <c r="C59" s="290"/>
      <c r="D59" s="315">
        <v>1E-05</v>
      </c>
      <c r="E59" s="392">
        <v>0.1</v>
      </c>
      <c r="F59" s="369">
        <v>320</v>
      </c>
      <c r="G59" s="369">
        <f t="shared" si="1"/>
        <v>0.0032</v>
      </c>
    </row>
    <row r="60" spans="1:7" ht="15">
      <c r="A60" s="282"/>
      <c r="B60" s="282" t="s">
        <v>70</v>
      </c>
      <c r="C60" s="290"/>
      <c r="D60" s="315">
        <v>0.0016</v>
      </c>
      <c r="E60" s="392">
        <v>1.6</v>
      </c>
      <c r="F60" s="369">
        <v>38</v>
      </c>
      <c r="G60" s="369">
        <f t="shared" si="1"/>
        <v>0.0608</v>
      </c>
    </row>
    <row r="61" spans="1:7" ht="15">
      <c r="A61" s="282"/>
      <c r="B61" s="282" t="s">
        <v>58</v>
      </c>
      <c r="C61" s="290"/>
      <c r="D61" s="315">
        <v>0.004</v>
      </c>
      <c r="E61" s="392">
        <v>4</v>
      </c>
      <c r="F61" s="369">
        <v>76</v>
      </c>
      <c r="G61" s="369">
        <f t="shared" si="1"/>
        <v>0.304</v>
      </c>
    </row>
    <row r="62" spans="1:7" ht="15">
      <c r="A62" s="282"/>
      <c r="B62" s="282" t="s">
        <v>15</v>
      </c>
      <c r="C62" s="290"/>
      <c r="D62" s="315">
        <v>0.0008</v>
      </c>
      <c r="E62" s="392">
        <v>0.8</v>
      </c>
      <c r="F62" s="369">
        <v>19</v>
      </c>
      <c r="G62" s="369">
        <f t="shared" si="1"/>
        <v>0.0152</v>
      </c>
    </row>
    <row r="63" spans="1:7" s="334" customFormat="1" ht="15">
      <c r="A63" s="342"/>
      <c r="B63" s="342" t="s">
        <v>52</v>
      </c>
      <c r="C63" s="345"/>
      <c r="D63" s="346">
        <v>0.01</v>
      </c>
      <c r="E63" s="392">
        <v>10</v>
      </c>
      <c r="F63" s="369">
        <v>600</v>
      </c>
      <c r="G63" s="369">
        <f t="shared" si="1"/>
        <v>6</v>
      </c>
    </row>
    <row r="64" spans="1:7" ht="15">
      <c r="A64" s="155"/>
      <c r="B64" s="155" t="s">
        <v>387</v>
      </c>
      <c r="C64" s="284" t="s">
        <v>121</v>
      </c>
      <c r="D64" s="315"/>
      <c r="E64" s="392"/>
      <c r="F64" s="369"/>
      <c r="G64" s="369">
        <f t="shared" si="1"/>
        <v>0</v>
      </c>
    </row>
    <row r="65" spans="1:7" s="334" customFormat="1" ht="15">
      <c r="A65" s="343"/>
      <c r="B65" s="342" t="s">
        <v>48</v>
      </c>
      <c r="C65" s="347"/>
      <c r="D65" s="346">
        <v>0.002</v>
      </c>
      <c r="E65" s="392">
        <v>2</v>
      </c>
      <c r="F65" s="369">
        <v>440</v>
      </c>
      <c r="G65" s="369">
        <f t="shared" si="1"/>
        <v>0.88</v>
      </c>
    </row>
    <row r="66" spans="1:7" s="334" customFormat="1" ht="15">
      <c r="A66" s="343"/>
      <c r="B66" s="342" t="s">
        <v>34</v>
      </c>
      <c r="C66" s="347"/>
      <c r="D66" s="346">
        <v>0.007</v>
      </c>
      <c r="E66" s="392">
        <v>7</v>
      </c>
      <c r="F66" s="369">
        <v>76</v>
      </c>
      <c r="G66" s="369">
        <f t="shared" si="1"/>
        <v>0.532</v>
      </c>
    </row>
    <row r="67" spans="1:7" s="334" customFormat="1" ht="15">
      <c r="A67" s="343"/>
      <c r="B67" s="342" t="s">
        <v>18</v>
      </c>
      <c r="C67" s="347"/>
      <c r="D67" s="346">
        <v>0.165</v>
      </c>
      <c r="E67" s="392">
        <v>165</v>
      </c>
      <c r="F67" s="369">
        <v>150</v>
      </c>
      <c r="G67" s="369">
        <f t="shared" si="1"/>
        <v>24.75</v>
      </c>
    </row>
    <row r="68" spans="1:7" ht="15">
      <c r="A68" s="282"/>
      <c r="B68" s="282"/>
      <c r="C68" s="290"/>
      <c r="D68" s="315"/>
      <c r="E68" s="392"/>
      <c r="F68" s="369"/>
      <c r="G68" s="369">
        <f t="shared" si="1"/>
        <v>0</v>
      </c>
    </row>
    <row r="69" spans="1:7" ht="15">
      <c r="A69" s="282"/>
      <c r="B69" s="155" t="s">
        <v>41</v>
      </c>
      <c r="C69" s="284" t="s">
        <v>392</v>
      </c>
      <c r="D69" s="315">
        <v>0.055</v>
      </c>
      <c r="E69" s="392">
        <v>55</v>
      </c>
      <c r="F69" s="369">
        <v>44.82</v>
      </c>
      <c r="G69" s="369">
        <f t="shared" si="1"/>
        <v>2.4651</v>
      </c>
    </row>
    <row r="70" spans="1:7" ht="15">
      <c r="A70" s="282"/>
      <c r="B70" s="155" t="s">
        <v>43</v>
      </c>
      <c r="C70" s="284" t="s">
        <v>390</v>
      </c>
      <c r="D70" s="315">
        <v>0.036</v>
      </c>
      <c r="E70" s="392">
        <v>36</v>
      </c>
      <c r="F70" s="369">
        <v>52.99</v>
      </c>
      <c r="G70" s="369">
        <f t="shared" si="1"/>
        <v>1.90764</v>
      </c>
    </row>
    <row r="71" spans="1:7" ht="15">
      <c r="A71" s="282"/>
      <c r="B71" s="348" t="s">
        <v>200</v>
      </c>
      <c r="C71" s="284" t="s">
        <v>184</v>
      </c>
      <c r="D71" s="315">
        <v>0.11</v>
      </c>
      <c r="E71" s="392">
        <v>110</v>
      </c>
      <c r="F71" s="369">
        <v>100</v>
      </c>
      <c r="G71" s="369">
        <f t="shared" si="1"/>
        <v>11</v>
      </c>
    </row>
    <row r="72" spans="1:7" ht="15">
      <c r="A72" s="273"/>
      <c r="B72" s="273"/>
      <c r="C72" s="274"/>
      <c r="D72" s="316"/>
      <c r="E72" s="205"/>
      <c r="F72" s="369"/>
      <c r="G72" s="393">
        <f>SUM(G42:G71)</f>
        <v>126.79266</v>
      </c>
    </row>
    <row r="73" spans="1:7" ht="15">
      <c r="A73" s="273"/>
      <c r="B73" s="317" t="s">
        <v>206</v>
      </c>
      <c r="C73" s="313"/>
      <c r="D73" s="316"/>
      <c r="E73" s="205"/>
      <c r="F73" s="369"/>
      <c r="G73" s="369"/>
    </row>
    <row r="74" spans="1:7" ht="15">
      <c r="A74" s="273" t="s">
        <v>192</v>
      </c>
      <c r="B74" s="300" t="s">
        <v>193</v>
      </c>
      <c r="C74" s="314">
        <v>80</v>
      </c>
      <c r="D74" s="315"/>
      <c r="E74" s="392"/>
      <c r="F74" s="369"/>
      <c r="G74" s="369"/>
    </row>
    <row r="75" spans="1:7" ht="15">
      <c r="A75" s="342"/>
      <c r="B75" s="300" t="s">
        <v>131</v>
      </c>
      <c r="C75" s="344"/>
      <c r="D75" s="346">
        <v>0.059</v>
      </c>
      <c r="E75" s="392">
        <v>47.2</v>
      </c>
      <c r="F75" s="369">
        <v>29</v>
      </c>
      <c r="G75" s="369">
        <f>D75*F75</f>
        <v>1.7109999999999999</v>
      </c>
    </row>
    <row r="76" spans="1:7" ht="15">
      <c r="A76" s="342"/>
      <c r="B76" s="318" t="s">
        <v>194</v>
      </c>
      <c r="C76" s="344"/>
      <c r="D76" s="346">
        <v>0.038</v>
      </c>
      <c r="E76" s="392">
        <v>28</v>
      </c>
      <c r="F76" s="369">
        <v>27</v>
      </c>
      <c r="G76" s="369">
        <f aca="true" t="shared" si="2" ref="G76:G93">D76*F76</f>
        <v>1.026</v>
      </c>
    </row>
    <row r="77" spans="1:7" ht="15">
      <c r="A77" s="342"/>
      <c r="B77" s="318" t="s">
        <v>13</v>
      </c>
      <c r="C77" s="344"/>
      <c r="D77" s="346">
        <v>0.004</v>
      </c>
      <c r="E77" s="392">
        <v>4</v>
      </c>
      <c r="F77" s="369">
        <v>138.04</v>
      </c>
      <c r="G77" s="369">
        <f t="shared" si="2"/>
        <v>0.55216</v>
      </c>
    </row>
    <row r="78" spans="1:7" ht="15">
      <c r="A78" s="342"/>
      <c r="B78" s="318" t="s">
        <v>15</v>
      </c>
      <c r="C78" s="344"/>
      <c r="D78" s="346">
        <v>0.0004</v>
      </c>
      <c r="E78" s="392">
        <v>0.4</v>
      </c>
      <c r="F78" s="369">
        <v>19</v>
      </c>
      <c r="G78" s="369">
        <f t="shared" si="2"/>
        <v>0.0076</v>
      </c>
    </row>
    <row r="79" spans="1:7" ht="15">
      <c r="A79" s="342"/>
      <c r="B79" s="318"/>
      <c r="C79" s="344"/>
      <c r="D79" s="346"/>
      <c r="E79" s="392"/>
      <c r="F79" s="369"/>
      <c r="G79" s="369">
        <f t="shared" si="2"/>
        <v>0</v>
      </c>
    </row>
    <row r="80" spans="1:7" ht="15">
      <c r="A80" s="342" t="s">
        <v>107</v>
      </c>
      <c r="B80" s="343" t="s">
        <v>280</v>
      </c>
      <c r="C80" s="347" t="s">
        <v>123</v>
      </c>
      <c r="D80" s="346"/>
      <c r="E80" s="392"/>
      <c r="F80" s="369"/>
      <c r="G80" s="369">
        <f t="shared" si="2"/>
        <v>0</v>
      </c>
    </row>
    <row r="81" spans="1:7" ht="15">
      <c r="A81" s="342"/>
      <c r="B81" s="342" t="s">
        <v>16</v>
      </c>
      <c r="C81" s="345"/>
      <c r="D81" s="346">
        <v>0.0696</v>
      </c>
      <c r="E81" s="392">
        <v>63.3</v>
      </c>
      <c r="F81" s="369">
        <v>460</v>
      </c>
      <c r="G81" s="369">
        <f t="shared" si="2"/>
        <v>32.016</v>
      </c>
    </row>
    <row r="82" spans="1:7" ht="15">
      <c r="A82" s="342"/>
      <c r="B82" s="342" t="s">
        <v>63</v>
      </c>
      <c r="C82" s="345"/>
      <c r="D82" s="346">
        <v>0.0083</v>
      </c>
      <c r="E82" s="392">
        <v>8.3</v>
      </c>
      <c r="F82" s="369">
        <v>90</v>
      </c>
      <c r="G82" s="369">
        <f t="shared" si="2"/>
        <v>0.747</v>
      </c>
    </row>
    <row r="83" spans="1:7" ht="15">
      <c r="A83" s="342"/>
      <c r="B83" s="342" t="s">
        <v>25</v>
      </c>
      <c r="C83" s="345"/>
      <c r="D83" s="346">
        <v>0.035</v>
      </c>
      <c r="E83" s="392">
        <v>30</v>
      </c>
      <c r="F83" s="369">
        <v>30</v>
      </c>
      <c r="G83" s="369">
        <f t="shared" si="2"/>
        <v>1.05</v>
      </c>
    </row>
    <row r="84" spans="1:7" ht="15">
      <c r="A84" s="340"/>
      <c r="B84" s="342" t="s">
        <v>13</v>
      </c>
      <c r="C84" s="345"/>
      <c r="D84" s="346">
        <v>0.0033</v>
      </c>
      <c r="E84" s="392">
        <v>3.3</v>
      </c>
      <c r="F84" s="369">
        <v>138.04</v>
      </c>
      <c r="G84" s="369">
        <f t="shared" si="2"/>
        <v>0.455532</v>
      </c>
    </row>
    <row r="85" spans="1:7" ht="15">
      <c r="A85" s="340"/>
      <c r="B85" s="342" t="s">
        <v>15</v>
      </c>
      <c r="C85" s="345"/>
      <c r="D85" s="346">
        <v>0.0004</v>
      </c>
      <c r="E85" s="392">
        <v>0.4</v>
      </c>
      <c r="F85" s="369">
        <v>19</v>
      </c>
      <c r="G85" s="369">
        <f t="shared" si="2"/>
        <v>0.0076</v>
      </c>
    </row>
    <row r="86" spans="1:7" ht="15">
      <c r="A86" s="340"/>
      <c r="B86" s="342"/>
      <c r="C86" s="345"/>
      <c r="D86" s="346"/>
      <c r="E86" s="392"/>
      <c r="F86" s="369"/>
      <c r="G86" s="369">
        <f t="shared" si="2"/>
        <v>0</v>
      </c>
    </row>
    <row r="87" spans="1:7" ht="15">
      <c r="A87" s="340"/>
      <c r="B87" s="340"/>
      <c r="C87" s="341"/>
      <c r="D87" s="340"/>
      <c r="E87" s="181"/>
      <c r="F87" s="369"/>
      <c r="G87" s="369">
        <f t="shared" si="2"/>
        <v>0</v>
      </c>
    </row>
    <row r="88" spans="1:7" ht="15">
      <c r="A88" s="340"/>
      <c r="B88" s="343" t="s">
        <v>228</v>
      </c>
      <c r="C88" s="347" t="s">
        <v>121</v>
      </c>
      <c r="D88" s="342"/>
      <c r="E88" s="287"/>
      <c r="F88" s="369"/>
      <c r="G88" s="369">
        <f t="shared" si="2"/>
        <v>0</v>
      </c>
    </row>
    <row r="89" spans="1:7" ht="15">
      <c r="A89" s="340"/>
      <c r="B89" s="342" t="s">
        <v>229</v>
      </c>
      <c r="C89" s="345"/>
      <c r="D89" s="346">
        <v>0.06</v>
      </c>
      <c r="E89" s="392">
        <v>60</v>
      </c>
      <c r="F89" s="369">
        <v>47</v>
      </c>
      <c r="G89" s="369">
        <f t="shared" si="2"/>
        <v>2.82</v>
      </c>
    </row>
    <row r="90" spans="1:7" ht="15">
      <c r="A90" s="340"/>
      <c r="B90" s="342" t="s">
        <v>27</v>
      </c>
      <c r="C90" s="345"/>
      <c r="D90" s="346">
        <v>0.007</v>
      </c>
      <c r="E90" s="392">
        <v>7</v>
      </c>
      <c r="F90" s="369">
        <v>76</v>
      </c>
      <c r="G90" s="369">
        <f t="shared" si="2"/>
        <v>0.532</v>
      </c>
    </row>
    <row r="91" spans="1:7" ht="15">
      <c r="A91" s="340"/>
      <c r="B91" s="342" t="s">
        <v>230</v>
      </c>
      <c r="C91" s="345"/>
      <c r="D91" s="346">
        <v>0.01</v>
      </c>
      <c r="E91" s="392">
        <v>10</v>
      </c>
      <c r="F91" s="369">
        <v>135</v>
      </c>
      <c r="G91" s="369">
        <f t="shared" si="2"/>
        <v>1.35</v>
      </c>
    </row>
    <row r="92" spans="1:7" ht="15">
      <c r="A92" s="340"/>
      <c r="B92" s="340"/>
      <c r="C92" s="341"/>
      <c r="D92" s="340"/>
      <c r="E92" s="181"/>
      <c r="F92" s="369"/>
      <c r="G92" s="369">
        <f t="shared" si="2"/>
        <v>0</v>
      </c>
    </row>
    <row r="93" spans="1:7" ht="15">
      <c r="A93" s="340"/>
      <c r="B93" s="343" t="s">
        <v>10</v>
      </c>
      <c r="C93" s="347" t="s">
        <v>126</v>
      </c>
      <c r="D93" s="346">
        <v>0.03</v>
      </c>
      <c r="E93" s="392">
        <v>30</v>
      </c>
      <c r="F93" s="369">
        <v>44.82</v>
      </c>
      <c r="G93" s="369">
        <f t="shared" si="2"/>
        <v>1.3446</v>
      </c>
    </row>
    <row r="94" spans="1:7" ht="15">
      <c r="A94" s="340"/>
      <c r="B94" s="340"/>
      <c r="C94" s="341"/>
      <c r="D94" s="340"/>
      <c r="E94" s="181"/>
      <c r="F94" s="369"/>
      <c r="G94" s="393">
        <f>SUM(G75:G93)</f>
        <v>43.61949199999999</v>
      </c>
    </row>
    <row r="95" spans="1:7" ht="15">
      <c r="A95" s="340"/>
      <c r="B95" s="340"/>
      <c r="C95" s="341"/>
      <c r="D95" s="340"/>
      <c r="E95" s="181"/>
      <c r="F95" s="369"/>
      <c r="G95" s="369"/>
    </row>
    <row r="96" spans="1:7" ht="15">
      <c r="A96" s="340"/>
      <c r="B96" s="340"/>
      <c r="C96" s="341"/>
      <c r="D96" s="340"/>
      <c r="E96" s="181"/>
      <c r="F96" s="369"/>
      <c r="G96" s="369"/>
    </row>
  </sheetData>
  <sheetProtection/>
  <printOptions/>
  <pageMargins left="0.7" right="0.7" top="0.75" bottom="0.75" header="0.3" footer="0.3"/>
  <pageSetup horizontalDpi="600" verticalDpi="6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07"/>
  <sheetViews>
    <sheetView zoomScalePageLayoutView="0" workbookViewId="0" topLeftCell="A1">
      <pane ySplit="1" topLeftCell="A86" activePane="bottomLeft" state="frozen"/>
      <selection pane="topLeft" activeCell="A1" sqref="A1"/>
      <selection pane="bottomLeft" activeCell="O99" sqref="O99"/>
    </sheetView>
  </sheetViews>
  <sheetFormatPr defaultColWidth="9.140625" defaultRowHeight="15"/>
  <cols>
    <col min="1" max="1" width="10.00390625" style="94" customWidth="1"/>
    <col min="2" max="2" width="27.57421875" style="94" customWidth="1"/>
    <col min="3" max="3" width="10.00390625" style="94" customWidth="1"/>
    <col min="4" max="5" width="14.421875" style="94" customWidth="1"/>
    <col min="6" max="16384" width="9.140625" style="94" customWidth="1"/>
  </cols>
  <sheetData>
    <row r="1" spans="1:7" ht="60.75" thickBot="1">
      <c r="A1" s="30" t="s">
        <v>0</v>
      </c>
      <c r="B1" s="29" t="s">
        <v>1</v>
      </c>
      <c r="C1" s="2" t="s">
        <v>2</v>
      </c>
      <c r="D1" s="28" t="s">
        <v>45</v>
      </c>
      <c r="E1" s="382" t="s">
        <v>46</v>
      </c>
      <c r="F1" s="369"/>
      <c r="G1" s="369"/>
    </row>
    <row r="2" spans="1:7" ht="15">
      <c r="A2" s="9"/>
      <c r="B2" s="161" t="s">
        <v>91</v>
      </c>
      <c r="C2" s="162"/>
      <c r="D2" s="163"/>
      <c r="E2" s="397"/>
      <c r="F2" s="369"/>
      <c r="G2" s="369"/>
    </row>
    <row r="3" spans="1:7" s="207" customFormat="1" ht="15">
      <c r="A3" s="224"/>
      <c r="B3" s="225" t="s">
        <v>112</v>
      </c>
      <c r="C3" s="4"/>
      <c r="D3" s="184"/>
      <c r="E3" s="398"/>
      <c r="F3" s="369"/>
      <c r="G3" s="369"/>
    </row>
    <row r="4" spans="1:7" ht="15">
      <c r="A4" s="92" t="s">
        <v>293</v>
      </c>
      <c r="B4" s="112" t="s">
        <v>294</v>
      </c>
      <c r="C4" s="129" t="s">
        <v>123</v>
      </c>
      <c r="D4" s="160"/>
      <c r="E4" s="204"/>
      <c r="F4" s="369"/>
      <c r="G4" s="369"/>
    </row>
    <row r="5" spans="1:7" ht="15">
      <c r="A5" s="159"/>
      <c r="B5" s="114" t="s">
        <v>26</v>
      </c>
      <c r="C5" s="86"/>
      <c r="D5" s="160">
        <v>0.1</v>
      </c>
      <c r="E5" s="402">
        <v>80</v>
      </c>
      <c r="F5" s="369">
        <v>37</v>
      </c>
      <c r="G5" s="369">
        <f>SUM(D5*F5)</f>
        <v>3.7</v>
      </c>
    </row>
    <row r="6" spans="1:7" ht="15">
      <c r="A6" s="92"/>
      <c r="B6" s="114" t="s">
        <v>90</v>
      </c>
      <c r="C6" s="106"/>
      <c r="D6" s="160">
        <v>0.01183</v>
      </c>
      <c r="E6" s="402">
        <v>10</v>
      </c>
      <c r="F6" s="369">
        <v>30</v>
      </c>
      <c r="G6" s="369">
        <f aca="true" t="shared" si="0" ref="G6:G69">SUM(D6*F6)</f>
        <v>0.3549</v>
      </c>
    </row>
    <row r="7" spans="1:7" ht="15">
      <c r="A7" s="92"/>
      <c r="B7" s="114" t="s">
        <v>62</v>
      </c>
      <c r="C7" s="106"/>
      <c r="D7" s="160">
        <v>0.007</v>
      </c>
      <c r="E7" s="402">
        <v>7</v>
      </c>
      <c r="F7" s="369">
        <v>138.04</v>
      </c>
      <c r="G7" s="369">
        <f t="shared" si="0"/>
        <v>0.9662799999999999</v>
      </c>
    </row>
    <row r="8" spans="1:7" ht="15">
      <c r="A8" s="92"/>
      <c r="B8" s="122" t="s">
        <v>23</v>
      </c>
      <c r="C8" s="106"/>
      <c r="D8" s="160">
        <v>0.0006</v>
      </c>
      <c r="E8" s="402">
        <v>0.6</v>
      </c>
      <c r="F8" s="369">
        <v>19</v>
      </c>
      <c r="G8" s="369">
        <f t="shared" si="0"/>
        <v>0.011399999999999999</v>
      </c>
    </row>
    <row r="9" spans="1:7" ht="15">
      <c r="A9" s="92"/>
      <c r="B9" s="115" t="s">
        <v>27</v>
      </c>
      <c r="C9" s="106"/>
      <c r="D9" s="160">
        <v>0.001</v>
      </c>
      <c r="E9" s="402">
        <v>1</v>
      </c>
      <c r="F9" s="369">
        <v>76</v>
      </c>
      <c r="G9" s="369">
        <f t="shared" si="0"/>
        <v>0.076</v>
      </c>
    </row>
    <row r="10" spans="1:7" s="334" customFormat="1" ht="15">
      <c r="A10" s="208"/>
      <c r="B10" s="115" t="s">
        <v>132</v>
      </c>
      <c r="C10" s="106"/>
      <c r="D10" s="349">
        <v>0.001</v>
      </c>
      <c r="E10" s="402">
        <v>1</v>
      </c>
      <c r="F10" s="369">
        <v>320</v>
      </c>
      <c r="G10" s="369">
        <f t="shared" si="0"/>
        <v>0.32</v>
      </c>
    </row>
    <row r="11" spans="1:7" s="334" customFormat="1" ht="15">
      <c r="A11" s="208"/>
      <c r="B11" s="115" t="s">
        <v>295</v>
      </c>
      <c r="C11" s="106"/>
      <c r="D11" s="349">
        <v>0.00133</v>
      </c>
      <c r="E11" s="402">
        <v>1</v>
      </c>
      <c r="F11" s="369"/>
      <c r="G11" s="369">
        <f t="shared" si="0"/>
        <v>0</v>
      </c>
    </row>
    <row r="12" spans="1:9" ht="15">
      <c r="A12" s="208" t="s">
        <v>278</v>
      </c>
      <c r="B12" s="116" t="s">
        <v>325</v>
      </c>
      <c r="C12" s="129" t="s">
        <v>279</v>
      </c>
      <c r="D12" s="160"/>
      <c r="E12" s="402"/>
      <c r="F12" s="369"/>
      <c r="G12" s="369">
        <f t="shared" si="0"/>
        <v>0</v>
      </c>
      <c r="I12" s="363"/>
    </row>
    <row r="13" spans="1:9" ht="15">
      <c r="A13" s="158"/>
      <c r="B13" s="115" t="s">
        <v>189</v>
      </c>
      <c r="C13" s="129"/>
      <c r="D13" s="160">
        <v>0.0868</v>
      </c>
      <c r="E13" s="402">
        <v>79</v>
      </c>
      <c r="F13" s="369">
        <v>460</v>
      </c>
      <c r="G13" s="369">
        <f t="shared" si="0"/>
        <v>39.928000000000004</v>
      </c>
      <c r="I13" s="363"/>
    </row>
    <row r="14" spans="1:9" ht="15">
      <c r="A14" s="158"/>
      <c r="B14" s="115" t="s">
        <v>90</v>
      </c>
      <c r="C14" s="129"/>
      <c r="D14" s="160">
        <v>0.029</v>
      </c>
      <c r="E14" s="402">
        <v>24</v>
      </c>
      <c r="F14" s="369">
        <v>30</v>
      </c>
      <c r="G14" s="369">
        <f t="shared" si="0"/>
        <v>0.87</v>
      </c>
      <c r="I14" s="363"/>
    </row>
    <row r="15" spans="1:9" ht="15">
      <c r="A15" s="158"/>
      <c r="B15" s="115" t="s">
        <v>14</v>
      </c>
      <c r="C15" s="129"/>
      <c r="D15" s="160">
        <v>0.0083</v>
      </c>
      <c r="E15" s="402">
        <v>8.3</v>
      </c>
      <c r="F15" s="369">
        <v>600</v>
      </c>
      <c r="G15" s="369">
        <f t="shared" si="0"/>
        <v>4.98</v>
      </c>
      <c r="I15" s="363"/>
    </row>
    <row r="16" spans="1:9" ht="15">
      <c r="A16" s="158"/>
      <c r="B16" s="115" t="s">
        <v>42</v>
      </c>
      <c r="C16" s="129"/>
      <c r="D16" s="160">
        <v>0.004</v>
      </c>
      <c r="E16" s="402">
        <v>4</v>
      </c>
      <c r="F16" s="369">
        <v>38</v>
      </c>
      <c r="G16" s="369">
        <f t="shared" si="0"/>
        <v>0.152</v>
      </c>
      <c r="I16" s="363"/>
    </row>
    <row r="17" spans="1:9" ht="15">
      <c r="A17" s="158"/>
      <c r="B17" s="115" t="s">
        <v>53</v>
      </c>
      <c r="C17" s="129"/>
      <c r="D17" s="160">
        <v>0.02</v>
      </c>
      <c r="E17" s="402">
        <v>20</v>
      </c>
      <c r="F17" s="369">
        <v>212.5</v>
      </c>
      <c r="G17" s="369">
        <f t="shared" si="0"/>
        <v>4.25</v>
      </c>
      <c r="I17" s="363"/>
    </row>
    <row r="18" spans="1:7" ht="15">
      <c r="A18" s="158"/>
      <c r="B18" s="115" t="s">
        <v>15</v>
      </c>
      <c r="C18" s="35"/>
      <c r="D18" s="160">
        <v>0.0003</v>
      </c>
      <c r="E18" s="402">
        <v>0.3</v>
      </c>
      <c r="F18" s="369">
        <v>19</v>
      </c>
      <c r="G18" s="369">
        <f t="shared" si="0"/>
        <v>0.005699999999999999</v>
      </c>
    </row>
    <row r="19" spans="1:7" ht="15">
      <c r="A19" s="158"/>
      <c r="B19" s="114"/>
      <c r="C19" s="35"/>
      <c r="D19" s="160"/>
      <c r="E19" s="402"/>
      <c r="F19" s="369"/>
      <c r="G19" s="369">
        <f t="shared" si="0"/>
        <v>0</v>
      </c>
    </row>
    <row r="20" spans="1:7" s="334" customFormat="1" ht="15">
      <c r="A20" s="208" t="s">
        <v>265</v>
      </c>
      <c r="B20" s="143" t="s">
        <v>28</v>
      </c>
      <c r="C20" s="336" t="s">
        <v>375</v>
      </c>
      <c r="D20" s="349"/>
      <c r="E20" s="402"/>
      <c r="F20" s="369"/>
      <c r="G20" s="369">
        <f t="shared" si="0"/>
        <v>0</v>
      </c>
    </row>
    <row r="21" spans="1:7" s="334" customFormat="1" ht="15">
      <c r="A21" s="158"/>
      <c r="B21" s="114" t="s">
        <v>129</v>
      </c>
      <c r="C21" s="35"/>
      <c r="D21" s="349">
        <v>0.0476</v>
      </c>
      <c r="E21" s="402">
        <v>47.6</v>
      </c>
      <c r="F21" s="369">
        <v>58</v>
      </c>
      <c r="G21" s="369">
        <f t="shared" si="0"/>
        <v>2.7608</v>
      </c>
    </row>
    <row r="22" spans="1:7" s="334" customFormat="1" ht="15">
      <c r="A22" s="158"/>
      <c r="B22" s="114" t="s">
        <v>20</v>
      </c>
      <c r="C22" s="35"/>
      <c r="D22" s="349">
        <v>0.0049</v>
      </c>
      <c r="E22" s="402">
        <v>4.9</v>
      </c>
      <c r="F22" s="369">
        <v>600</v>
      </c>
      <c r="G22" s="369">
        <f t="shared" si="0"/>
        <v>2.94</v>
      </c>
    </row>
    <row r="23" spans="1:7" s="334" customFormat="1" ht="15">
      <c r="A23" s="158"/>
      <c r="B23" s="114" t="s">
        <v>102</v>
      </c>
      <c r="C23" s="35"/>
      <c r="D23" s="349">
        <v>0.0006</v>
      </c>
      <c r="E23" s="402">
        <v>0.6</v>
      </c>
      <c r="F23" s="369">
        <v>19</v>
      </c>
      <c r="G23" s="369">
        <f t="shared" si="0"/>
        <v>0.011399999999999999</v>
      </c>
    </row>
    <row r="24" spans="1:7" s="334" customFormat="1" ht="15">
      <c r="A24" s="158"/>
      <c r="B24" s="114"/>
      <c r="C24" s="35"/>
      <c r="D24" s="349"/>
      <c r="E24" s="402"/>
      <c r="F24" s="369"/>
      <c r="G24" s="369">
        <f t="shared" si="0"/>
        <v>0</v>
      </c>
    </row>
    <row r="25" spans="1:7" s="334" customFormat="1" ht="15">
      <c r="A25" s="208" t="s">
        <v>282</v>
      </c>
      <c r="B25" s="143" t="s">
        <v>281</v>
      </c>
      <c r="C25" s="336" t="s">
        <v>153</v>
      </c>
      <c r="D25" s="349"/>
      <c r="E25" s="402"/>
      <c r="F25" s="369"/>
      <c r="G25" s="369">
        <f t="shared" si="0"/>
        <v>0</v>
      </c>
    </row>
    <row r="26" spans="1:7" s="334" customFormat="1" ht="15">
      <c r="A26" s="158"/>
      <c r="B26" s="114" t="s">
        <v>131</v>
      </c>
      <c r="C26" s="35"/>
      <c r="D26" s="349">
        <v>0.072</v>
      </c>
      <c r="E26" s="402">
        <v>57.3</v>
      </c>
      <c r="F26" s="369">
        <v>29</v>
      </c>
      <c r="G26" s="369">
        <f t="shared" si="0"/>
        <v>2.0879999999999996</v>
      </c>
    </row>
    <row r="27" spans="1:7" s="334" customFormat="1" ht="15">
      <c r="A27" s="158"/>
      <c r="B27" s="114" t="s">
        <v>283</v>
      </c>
      <c r="C27" s="35"/>
      <c r="D27" s="349">
        <v>0.0012</v>
      </c>
      <c r="E27" s="402">
        <v>1.2</v>
      </c>
      <c r="F27" s="369">
        <v>138.04</v>
      </c>
      <c r="G27" s="369">
        <f t="shared" si="0"/>
        <v>0.165648</v>
      </c>
    </row>
    <row r="28" spans="1:7" s="207" customFormat="1" ht="15">
      <c r="A28" s="208"/>
      <c r="B28" s="114" t="s">
        <v>26</v>
      </c>
      <c r="C28" s="210"/>
      <c r="D28" s="298">
        <v>0.0012</v>
      </c>
      <c r="E28" s="402">
        <v>1</v>
      </c>
      <c r="F28" s="369">
        <v>37</v>
      </c>
      <c r="G28" s="369">
        <f t="shared" si="0"/>
        <v>0.044399999999999995</v>
      </c>
    </row>
    <row r="29" spans="1:7" s="207" customFormat="1" ht="15">
      <c r="A29" s="158"/>
      <c r="B29" s="114" t="s">
        <v>90</v>
      </c>
      <c r="C29" s="188"/>
      <c r="D29" s="353">
        <v>0.0024</v>
      </c>
      <c r="E29" s="403">
        <v>2</v>
      </c>
      <c r="F29" s="369">
        <v>30</v>
      </c>
      <c r="G29" s="369">
        <f t="shared" si="0"/>
        <v>0.072</v>
      </c>
    </row>
    <row r="30" spans="1:7" s="334" customFormat="1" ht="15">
      <c r="A30" s="158"/>
      <c r="B30" s="114" t="s">
        <v>54</v>
      </c>
      <c r="C30" s="188"/>
      <c r="D30" s="353">
        <v>0.0012</v>
      </c>
      <c r="E30" s="403">
        <v>1.2</v>
      </c>
      <c r="F30" s="406">
        <v>140</v>
      </c>
      <c r="G30" s="369">
        <f t="shared" si="0"/>
        <v>0.16799999999999998</v>
      </c>
    </row>
    <row r="31" spans="1:7" s="207" customFormat="1" ht="15">
      <c r="A31" s="158"/>
      <c r="B31" s="114" t="s">
        <v>132</v>
      </c>
      <c r="C31" s="35"/>
      <c r="D31" s="299">
        <v>5E-05</v>
      </c>
      <c r="E31" s="402">
        <v>0.045</v>
      </c>
      <c r="F31" s="406">
        <v>320</v>
      </c>
      <c r="G31" s="369">
        <f t="shared" si="0"/>
        <v>0.016</v>
      </c>
    </row>
    <row r="32" spans="1:7" s="207" customFormat="1" ht="15">
      <c r="A32" s="158"/>
      <c r="B32" s="114" t="s">
        <v>211</v>
      </c>
      <c r="C32" s="35"/>
      <c r="D32" s="299">
        <v>0.0006</v>
      </c>
      <c r="E32" s="402">
        <v>0.6</v>
      </c>
      <c r="F32" s="406">
        <v>38</v>
      </c>
      <c r="G32" s="369">
        <f t="shared" si="0"/>
        <v>0.022799999999999997</v>
      </c>
    </row>
    <row r="33" spans="1:7" s="207" customFormat="1" ht="15">
      <c r="A33" s="158"/>
      <c r="B33" s="114" t="s">
        <v>27</v>
      </c>
      <c r="C33" s="35"/>
      <c r="D33" s="299">
        <v>0.0015</v>
      </c>
      <c r="E33" s="402">
        <v>1.5</v>
      </c>
      <c r="F33" s="406">
        <v>76</v>
      </c>
      <c r="G33" s="369">
        <f t="shared" si="0"/>
        <v>0.114</v>
      </c>
    </row>
    <row r="34" spans="1:7" s="207" customFormat="1" ht="15">
      <c r="A34" s="158"/>
      <c r="B34" s="114" t="s">
        <v>15</v>
      </c>
      <c r="C34" s="35"/>
      <c r="D34" s="160">
        <v>0.00015</v>
      </c>
      <c r="E34" s="402">
        <v>0.15</v>
      </c>
      <c r="F34" s="406">
        <v>19</v>
      </c>
      <c r="G34" s="369">
        <f t="shared" si="0"/>
        <v>0.0028499999999999997</v>
      </c>
    </row>
    <row r="35" spans="1:7" s="207" customFormat="1" ht="15">
      <c r="A35" s="208" t="s">
        <v>264</v>
      </c>
      <c r="B35" s="143" t="s">
        <v>326</v>
      </c>
      <c r="C35" s="35" t="s">
        <v>121</v>
      </c>
      <c r="D35" s="160"/>
      <c r="E35" s="402"/>
      <c r="F35" s="369"/>
      <c r="G35" s="369">
        <f t="shared" si="0"/>
        <v>0</v>
      </c>
    </row>
    <row r="36" spans="1:7" s="207" customFormat="1" ht="15">
      <c r="A36" s="158"/>
      <c r="B36" s="114" t="s">
        <v>38</v>
      </c>
      <c r="C36" s="35"/>
      <c r="D36" s="160">
        <v>0.0452</v>
      </c>
      <c r="E36" s="402">
        <v>40</v>
      </c>
      <c r="F36" s="369">
        <v>70</v>
      </c>
      <c r="G36" s="369">
        <f t="shared" si="0"/>
        <v>3.1639999999999997</v>
      </c>
    </row>
    <row r="37" spans="1:7" s="207" customFormat="1" ht="15">
      <c r="A37" s="158"/>
      <c r="B37" s="114" t="s">
        <v>34</v>
      </c>
      <c r="C37" s="35"/>
      <c r="D37" s="160">
        <v>0.007</v>
      </c>
      <c r="E37" s="402">
        <v>7</v>
      </c>
      <c r="F37" s="369">
        <v>76</v>
      </c>
      <c r="G37" s="369">
        <f t="shared" si="0"/>
        <v>0.532</v>
      </c>
    </row>
    <row r="38" spans="1:7" ht="15">
      <c r="A38" s="158"/>
      <c r="B38" s="122" t="s">
        <v>32</v>
      </c>
      <c r="C38" s="129"/>
      <c r="D38" s="160">
        <v>0.0002</v>
      </c>
      <c r="E38" s="402">
        <v>0.2</v>
      </c>
      <c r="F38" s="369">
        <v>320</v>
      </c>
      <c r="G38" s="369">
        <f t="shared" si="0"/>
        <v>0.064</v>
      </c>
    </row>
    <row r="39" spans="1:7" ht="15">
      <c r="A39" s="158"/>
      <c r="B39" s="112"/>
      <c r="C39" s="210"/>
      <c r="D39" s="160"/>
      <c r="E39" s="402"/>
      <c r="F39" s="369"/>
      <c r="G39" s="369">
        <f t="shared" si="0"/>
        <v>0</v>
      </c>
    </row>
    <row r="40" spans="1:7" ht="15">
      <c r="A40" s="92"/>
      <c r="B40" s="122"/>
      <c r="C40" s="129"/>
      <c r="D40" s="160"/>
      <c r="E40" s="402"/>
      <c r="F40" s="369"/>
      <c r="G40" s="369">
        <f t="shared" si="0"/>
        <v>0</v>
      </c>
    </row>
    <row r="41" spans="1:7" ht="15">
      <c r="A41" s="112"/>
      <c r="B41" s="104" t="s">
        <v>105</v>
      </c>
      <c r="C41" s="129" t="s">
        <v>153</v>
      </c>
      <c r="D41" s="160">
        <v>0.04</v>
      </c>
      <c r="E41" s="402">
        <v>40</v>
      </c>
      <c r="F41" s="369">
        <v>44.82</v>
      </c>
      <c r="G41" s="369">
        <f t="shared" si="0"/>
        <v>1.7928</v>
      </c>
    </row>
    <row r="42" spans="1:7" ht="15">
      <c r="A42" s="159"/>
      <c r="B42" s="104" t="s">
        <v>106</v>
      </c>
      <c r="C42" s="129" t="s">
        <v>126</v>
      </c>
      <c r="D42" s="160"/>
      <c r="E42" s="402"/>
      <c r="F42" s="364">
        <v>52.99</v>
      </c>
      <c r="G42" s="369">
        <f t="shared" si="0"/>
        <v>0</v>
      </c>
    </row>
    <row r="43" spans="1:7" ht="15">
      <c r="A43" s="154"/>
      <c r="B43" s="92"/>
      <c r="C43" s="113">
        <v>650</v>
      </c>
      <c r="D43" s="121"/>
      <c r="E43" s="404"/>
      <c r="F43" s="369"/>
      <c r="G43" s="393">
        <f>SUM(G5:G42)</f>
        <v>69.57297799999999</v>
      </c>
    </row>
    <row r="44" spans="1:7" ht="15">
      <c r="A44" s="282"/>
      <c r="B44" s="294" t="s">
        <v>146</v>
      </c>
      <c r="C44" s="293"/>
      <c r="D44" s="292"/>
      <c r="E44" s="405"/>
      <c r="F44" s="369"/>
      <c r="G44" s="369">
        <f t="shared" si="0"/>
        <v>0</v>
      </c>
    </row>
    <row r="45" spans="1:7" ht="15">
      <c r="A45" s="343" t="s">
        <v>306</v>
      </c>
      <c r="B45" s="155" t="s">
        <v>307</v>
      </c>
      <c r="C45" s="156">
        <v>80</v>
      </c>
      <c r="D45" s="282"/>
      <c r="E45" s="287"/>
      <c r="F45" s="369"/>
      <c r="G45" s="369">
        <f t="shared" si="0"/>
        <v>0</v>
      </c>
    </row>
    <row r="46" spans="1:7" ht="15">
      <c r="A46" s="282"/>
      <c r="B46" s="282" t="s">
        <v>26</v>
      </c>
      <c r="C46" s="282"/>
      <c r="D46" s="282">
        <v>0.016</v>
      </c>
      <c r="E46" s="287">
        <v>12.8</v>
      </c>
      <c r="F46" s="369">
        <v>37</v>
      </c>
      <c r="G46" s="369">
        <f t="shared" si="0"/>
        <v>0.592</v>
      </c>
    </row>
    <row r="47" spans="1:7" ht="15">
      <c r="A47" s="282"/>
      <c r="B47" s="282" t="s">
        <v>298</v>
      </c>
      <c r="C47" s="282"/>
      <c r="D47" s="282">
        <v>0.0204</v>
      </c>
      <c r="E47" s="287">
        <v>20</v>
      </c>
      <c r="F47" s="369">
        <v>95</v>
      </c>
      <c r="G47" s="369">
        <f t="shared" si="0"/>
        <v>1.9380000000000002</v>
      </c>
    </row>
    <row r="48" spans="1:7" ht="15">
      <c r="A48" s="282"/>
      <c r="B48" s="282" t="s">
        <v>13</v>
      </c>
      <c r="C48" s="282"/>
      <c r="D48" s="282">
        <v>0.0048</v>
      </c>
      <c r="E48" s="287">
        <v>4.8</v>
      </c>
      <c r="F48" s="369">
        <v>138.04</v>
      </c>
      <c r="G48" s="369">
        <f t="shared" si="0"/>
        <v>0.662592</v>
      </c>
    </row>
    <row r="49" spans="1:7" s="334" customFormat="1" ht="15">
      <c r="A49" s="342"/>
      <c r="B49" s="342" t="s">
        <v>308</v>
      </c>
      <c r="C49" s="342"/>
      <c r="D49" s="342">
        <v>0.0286</v>
      </c>
      <c r="E49" s="287">
        <v>28</v>
      </c>
      <c r="F49" s="369">
        <v>90</v>
      </c>
      <c r="G49" s="369">
        <f t="shared" si="0"/>
        <v>2.574</v>
      </c>
    </row>
    <row r="50" spans="1:7" s="334" customFormat="1" ht="15">
      <c r="A50" s="342"/>
      <c r="B50" s="342" t="s">
        <v>172</v>
      </c>
      <c r="C50" s="342"/>
      <c r="D50" s="342">
        <v>0.0191</v>
      </c>
      <c r="E50" s="287">
        <v>15.2</v>
      </c>
      <c r="F50" s="369">
        <v>29</v>
      </c>
      <c r="G50" s="369">
        <f t="shared" si="0"/>
        <v>0.5539</v>
      </c>
    </row>
    <row r="51" spans="1:7" ht="15">
      <c r="A51" s="282"/>
      <c r="B51" s="282" t="s">
        <v>15</v>
      </c>
      <c r="C51" s="282"/>
      <c r="D51" s="282">
        <v>0.0005</v>
      </c>
      <c r="E51" s="287">
        <v>0.5</v>
      </c>
      <c r="F51" s="369">
        <v>19</v>
      </c>
      <c r="G51" s="369">
        <f t="shared" si="0"/>
        <v>0.0095</v>
      </c>
    </row>
    <row r="52" spans="1:7" ht="15">
      <c r="A52" s="155" t="s">
        <v>170</v>
      </c>
      <c r="B52" s="155" t="s">
        <v>171</v>
      </c>
      <c r="C52" s="156" t="s">
        <v>353</v>
      </c>
      <c r="D52" s="282"/>
      <c r="E52" s="287"/>
      <c r="F52" s="369"/>
      <c r="G52" s="369">
        <f t="shared" si="0"/>
        <v>0</v>
      </c>
    </row>
    <row r="53" spans="1:7" ht="15">
      <c r="A53" s="282"/>
      <c r="B53" s="282" t="s">
        <v>145</v>
      </c>
      <c r="C53" s="282"/>
      <c r="D53" s="282">
        <v>0.05</v>
      </c>
      <c r="E53" s="287">
        <v>40</v>
      </c>
      <c r="F53" s="369">
        <v>27</v>
      </c>
      <c r="G53" s="369">
        <f t="shared" si="0"/>
        <v>1.35</v>
      </c>
    </row>
    <row r="54" spans="1:7" ht="15">
      <c r="A54" s="282"/>
      <c r="B54" s="282" t="s">
        <v>172</v>
      </c>
      <c r="C54" s="282"/>
      <c r="D54" s="282">
        <v>0.038</v>
      </c>
      <c r="E54" s="287">
        <v>30</v>
      </c>
      <c r="F54" s="369">
        <v>29</v>
      </c>
      <c r="G54" s="369">
        <f t="shared" si="0"/>
        <v>1.1019999999999999</v>
      </c>
    </row>
    <row r="55" spans="1:7" ht="15">
      <c r="A55" s="282"/>
      <c r="B55" s="282" t="s">
        <v>94</v>
      </c>
      <c r="C55" s="282"/>
      <c r="D55" s="282">
        <v>0.013</v>
      </c>
      <c r="E55" s="287">
        <v>10</v>
      </c>
      <c r="F55" s="369">
        <v>37</v>
      </c>
      <c r="G55" s="369">
        <f t="shared" si="0"/>
        <v>0.481</v>
      </c>
    </row>
    <row r="56" spans="1:7" ht="15">
      <c r="A56" s="282"/>
      <c r="B56" s="282" t="s">
        <v>95</v>
      </c>
      <c r="C56" s="282"/>
      <c r="D56" s="282">
        <v>0.015</v>
      </c>
      <c r="E56" s="287">
        <v>13</v>
      </c>
      <c r="F56" s="369">
        <v>30</v>
      </c>
      <c r="G56" s="369">
        <f t="shared" si="0"/>
        <v>0.44999999999999996</v>
      </c>
    </row>
    <row r="57" spans="1:7" ht="15">
      <c r="A57" s="282"/>
      <c r="B57" s="282" t="s">
        <v>96</v>
      </c>
      <c r="C57" s="282"/>
      <c r="D57" s="282">
        <v>0.0032</v>
      </c>
      <c r="E57" s="287">
        <v>3.2</v>
      </c>
      <c r="F57" s="369">
        <v>140</v>
      </c>
      <c r="G57" s="369">
        <f t="shared" si="0"/>
        <v>0.448</v>
      </c>
    </row>
    <row r="58" spans="1:7" ht="15">
      <c r="A58" s="282"/>
      <c r="B58" s="282" t="s">
        <v>52</v>
      </c>
      <c r="C58" s="282"/>
      <c r="D58" s="282">
        <v>0.005</v>
      </c>
      <c r="E58" s="287">
        <v>5</v>
      </c>
      <c r="F58" s="369">
        <v>600</v>
      </c>
      <c r="G58" s="369">
        <f t="shared" si="0"/>
        <v>3</v>
      </c>
    </row>
    <row r="59" spans="1:7" ht="15">
      <c r="A59" s="282"/>
      <c r="B59" s="282" t="s">
        <v>97</v>
      </c>
      <c r="C59" s="282"/>
      <c r="D59" s="282">
        <v>0.00012</v>
      </c>
      <c r="E59" s="287">
        <v>0.12</v>
      </c>
      <c r="F59" s="369">
        <v>320</v>
      </c>
      <c r="G59" s="369">
        <f t="shared" si="0"/>
        <v>0.038400000000000004</v>
      </c>
    </row>
    <row r="60" spans="1:7" ht="15">
      <c r="A60" s="282"/>
      <c r="B60" s="282" t="s">
        <v>84</v>
      </c>
      <c r="C60" s="282"/>
      <c r="D60" s="282">
        <v>0.005</v>
      </c>
      <c r="E60" s="287">
        <v>5</v>
      </c>
      <c r="F60" s="369">
        <v>212.5</v>
      </c>
      <c r="G60" s="369">
        <f t="shared" si="0"/>
        <v>1.0625</v>
      </c>
    </row>
    <row r="61" spans="1:7" ht="15">
      <c r="A61" s="282"/>
      <c r="B61" s="282" t="s">
        <v>102</v>
      </c>
      <c r="C61" s="282"/>
      <c r="D61" s="282">
        <v>0.0005</v>
      </c>
      <c r="E61" s="287">
        <v>0.5</v>
      </c>
      <c r="F61" s="369">
        <v>19</v>
      </c>
      <c r="G61" s="369">
        <f t="shared" si="0"/>
        <v>0.0095</v>
      </c>
    </row>
    <row r="62" spans="1:7" ht="15">
      <c r="A62" s="282"/>
      <c r="B62" s="282"/>
      <c r="C62" s="282"/>
      <c r="D62" s="282"/>
      <c r="E62" s="287"/>
      <c r="F62" s="369"/>
      <c r="G62" s="369">
        <f t="shared" si="0"/>
        <v>0</v>
      </c>
    </row>
    <row r="63" spans="1:7" ht="15">
      <c r="A63" s="155" t="s">
        <v>267</v>
      </c>
      <c r="B63" s="155" t="s">
        <v>173</v>
      </c>
      <c r="C63" s="156">
        <v>100</v>
      </c>
      <c r="D63" s="282"/>
      <c r="E63" s="287"/>
      <c r="F63" s="369"/>
      <c r="G63" s="369">
        <f t="shared" si="0"/>
        <v>0</v>
      </c>
    </row>
    <row r="64" spans="1:7" ht="15">
      <c r="A64" s="282"/>
      <c r="B64" s="282" t="s">
        <v>174</v>
      </c>
      <c r="C64" s="282"/>
      <c r="D64" s="282">
        <v>0.0813</v>
      </c>
      <c r="E64" s="287">
        <v>74</v>
      </c>
      <c r="F64" s="369">
        <v>460</v>
      </c>
      <c r="G64" s="369">
        <f t="shared" si="0"/>
        <v>37.397999999999996</v>
      </c>
    </row>
    <row r="65" spans="1:7" ht="15">
      <c r="A65" s="282"/>
      <c r="B65" s="282" t="s">
        <v>69</v>
      </c>
      <c r="C65" s="282"/>
      <c r="D65" s="282">
        <v>0.018</v>
      </c>
      <c r="E65" s="287">
        <v>18</v>
      </c>
      <c r="F65" s="369">
        <v>44.82</v>
      </c>
      <c r="G65" s="369">
        <f t="shared" si="0"/>
        <v>0.8067599999999999</v>
      </c>
    </row>
    <row r="66" spans="1:7" ht="15">
      <c r="A66" s="282"/>
      <c r="B66" s="282" t="s">
        <v>117</v>
      </c>
      <c r="C66" s="282"/>
      <c r="D66" s="282">
        <v>0.0184</v>
      </c>
      <c r="E66" s="287">
        <v>18.4</v>
      </c>
      <c r="F66" s="369">
        <v>53</v>
      </c>
      <c r="G66" s="369">
        <f t="shared" si="0"/>
        <v>0.9752</v>
      </c>
    </row>
    <row r="67" spans="1:7" ht="15">
      <c r="A67" s="282"/>
      <c r="B67" s="282" t="s">
        <v>111</v>
      </c>
      <c r="C67" s="282"/>
      <c r="D67" s="282">
        <v>0.01</v>
      </c>
      <c r="E67" s="287">
        <v>10</v>
      </c>
      <c r="F67" s="369">
        <v>98</v>
      </c>
      <c r="G67" s="369">
        <f t="shared" si="0"/>
        <v>0.98</v>
      </c>
    </row>
    <row r="68" spans="1:7" ht="15">
      <c r="A68" s="282"/>
      <c r="B68" s="282"/>
      <c r="C68" s="282"/>
      <c r="D68" s="282"/>
      <c r="E68" s="287">
        <f>SUM(E67*1.56)</f>
        <v>15.600000000000001</v>
      </c>
      <c r="F68" s="369"/>
      <c r="G68" s="369">
        <f t="shared" si="0"/>
        <v>0</v>
      </c>
    </row>
    <row r="69" spans="1:7" ht="15">
      <c r="A69" s="282"/>
      <c r="B69" s="282" t="s">
        <v>95</v>
      </c>
      <c r="C69" s="282"/>
      <c r="D69" s="282">
        <v>0.006</v>
      </c>
      <c r="E69" s="287">
        <v>5</v>
      </c>
      <c r="F69" s="369">
        <v>30</v>
      </c>
      <c r="G69" s="369">
        <f t="shared" si="0"/>
        <v>0.18</v>
      </c>
    </row>
    <row r="70" spans="1:7" ht="15">
      <c r="A70" s="282"/>
      <c r="B70" s="282" t="s">
        <v>52</v>
      </c>
      <c r="C70" s="282"/>
      <c r="D70" s="282">
        <v>0.005</v>
      </c>
      <c r="E70" s="287">
        <v>5</v>
      </c>
      <c r="F70" s="369">
        <v>600</v>
      </c>
      <c r="G70" s="369">
        <f aca="true" t="shared" si="1" ref="G70:G104">SUM(D70*F70)</f>
        <v>3</v>
      </c>
    </row>
    <row r="71" spans="1:7" ht="15">
      <c r="A71" s="282"/>
      <c r="B71" s="282" t="s">
        <v>40</v>
      </c>
      <c r="C71" s="282"/>
      <c r="D71" s="282">
        <v>0.0006</v>
      </c>
      <c r="E71" s="287">
        <v>0.6</v>
      </c>
      <c r="F71" s="369">
        <v>19</v>
      </c>
      <c r="G71" s="369">
        <f t="shared" si="1"/>
        <v>0.011399999999999999</v>
      </c>
    </row>
    <row r="72" spans="1:7" ht="15">
      <c r="A72" s="282"/>
      <c r="B72" s="282"/>
      <c r="C72" s="282"/>
      <c r="D72" s="282"/>
      <c r="E72" s="287"/>
      <c r="F72" s="369"/>
      <c r="G72" s="369">
        <f t="shared" si="1"/>
        <v>0</v>
      </c>
    </row>
    <row r="73" spans="1:7" ht="15">
      <c r="A73" s="155" t="s">
        <v>51</v>
      </c>
      <c r="B73" s="155" t="s">
        <v>133</v>
      </c>
      <c r="C73" s="156">
        <v>180</v>
      </c>
      <c r="D73" s="282"/>
      <c r="E73" s="287"/>
      <c r="F73" s="369"/>
      <c r="G73" s="369">
        <f t="shared" si="1"/>
        <v>0</v>
      </c>
    </row>
    <row r="74" spans="1:7" ht="15">
      <c r="A74" s="282"/>
      <c r="B74" s="282" t="s">
        <v>98</v>
      </c>
      <c r="C74" s="282"/>
      <c r="D74" s="282">
        <v>0.205</v>
      </c>
      <c r="E74" s="287">
        <v>153.94</v>
      </c>
      <c r="F74" s="369">
        <v>27</v>
      </c>
      <c r="G74" s="369">
        <f t="shared" si="1"/>
        <v>5.534999999999999</v>
      </c>
    </row>
    <row r="75" spans="1:7" ht="15">
      <c r="A75" s="282"/>
      <c r="B75" s="282" t="s">
        <v>56</v>
      </c>
      <c r="C75" s="282"/>
      <c r="D75" s="282">
        <v>0.0288</v>
      </c>
      <c r="E75" s="287">
        <v>28.8</v>
      </c>
      <c r="F75" s="369">
        <v>53</v>
      </c>
      <c r="G75" s="369">
        <f t="shared" si="1"/>
        <v>1.5264</v>
      </c>
    </row>
    <row r="76" spans="1:7" ht="15">
      <c r="A76" s="282"/>
      <c r="B76" s="282" t="s">
        <v>20</v>
      </c>
      <c r="C76" s="282"/>
      <c r="D76" s="282">
        <v>0.0063</v>
      </c>
      <c r="E76" s="287">
        <v>6.3</v>
      </c>
      <c r="F76" s="369">
        <v>600</v>
      </c>
      <c r="G76" s="369">
        <f t="shared" si="1"/>
        <v>3.7800000000000002</v>
      </c>
    </row>
    <row r="77" spans="1:7" ht="15">
      <c r="A77" s="282"/>
      <c r="B77" s="282" t="s">
        <v>102</v>
      </c>
      <c r="C77" s="282"/>
      <c r="D77" s="282">
        <v>0.0006</v>
      </c>
      <c r="E77" s="287">
        <v>0.6</v>
      </c>
      <c r="F77" s="369">
        <v>19</v>
      </c>
      <c r="G77" s="369">
        <f t="shared" si="1"/>
        <v>0.011399999999999999</v>
      </c>
    </row>
    <row r="78" spans="1:7" ht="15">
      <c r="A78" s="282"/>
      <c r="B78" s="343"/>
      <c r="C78" s="343"/>
      <c r="D78" s="282"/>
      <c r="E78" s="287"/>
      <c r="F78" s="369"/>
      <c r="G78" s="369">
        <f t="shared" si="1"/>
        <v>0</v>
      </c>
    </row>
    <row r="79" spans="1:7" ht="15">
      <c r="A79" s="155"/>
      <c r="B79" s="343" t="s">
        <v>151</v>
      </c>
      <c r="C79" s="156" t="s">
        <v>121</v>
      </c>
      <c r="D79" s="282"/>
      <c r="E79" s="287"/>
      <c r="F79" s="369"/>
      <c r="G79" s="369">
        <f t="shared" si="1"/>
        <v>0</v>
      </c>
    </row>
    <row r="80" spans="1:7" ht="15">
      <c r="A80" s="282"/>
      <c r="B80" s="282" t="s">
        <v>152</v>
      </c>
      <c r="C80" s="282"/>
      <c r="D80" s="282">
        <v>0.005</v>
      </c>
      <c r="E80" s="287">
        <v>5</v>
      </c>
      <c r="F80" s="369">
        <v>700</v>
      </c>
      <c r="G80" s="369">
        <f t="shared" si="1"/>
        <v>3.5</v>
      </c>
    </row>
    <row r="81" spans="1:7" ht="15">
      <c r="A81" s="282"/>
      <c r="B81" s="282" t="s">
        <v>100</v>
      </c>
      <c r="C81" s="282"/>
      <c r="D81" s="282">
        <v>0.2</v>
      </c>
      <c r="E81" s="287">
        <v>200</v>
      </c>
      <c r="F81" s="369">
        <v>53</v>
      </c>
      <c r="G81" s="369">
        <f t="shared" si="1"/>
        <v>10.600000000000001</v>
      </c>
    </row>
    <row r="82" spans="1:7" ht="15">
      <c r="A82" s="282"/>
      <c r="B82" s="282" t="s">
        <v>27</v>
      </c>
      <c r="C82" s="282"/>
      <c r="D82" s="282">
        <v>0.01</v>
      </c>
      <c r="E82" s="287">
        <v>10</v>
      </c>
      <c r="F82" s="369">
        <v>76</v>
      </c>
      <c r="G82" s="369">
        <f t="shared" si="1"/>
        <v>0.76</v>
      </c>
    </row>
    <row r="83" spans="1:7" ht="15">
      <c r="A83" s="282"/>
      <c r="B83" s="155" t="s">
        <v>43</v>
      </c>
      <c r="C83" s="156">
        <v>36</v>
      </c>
      <c r="D83" s="282">
        <v>0.036</v>
      </c>
      <c r="E83" s="287">
        <v>36</v>
      </c>
      <c r="F83" s="394">
        <v>52.99</v>
      </c>
      <c r="G83" s="369">
        <f t="shared" si="1"/>
        <v>1.90764</v>
      </c>
    </row>
    <row r="84" spans="1:7" ht="15">
      <c r="A84" s="282"/>
      <c r="B84" s="155"/>
      <c r="C84" s="156"/>
      <c r="D84" s="282"/>
      <c r="E84" s="287"/>
      <c r="F84" s="369"/>
      <c r="G84" s="369">
        <f t="shared" si="1"/>
        <v>0</v>
      </c>
    </row>
    <row r="85" spans="1:7" ht="15">
      <c r="A85" s="282"/>
      <c r="B85" s="155" t="s">
        <v>177</v>
      </c>
      <c r="C85" s="156" t="s">
        <v>392</v>
      </c>
      <c r="D85" s="282">
        <v>0.055</v>
      </c>
      <c r="E85" s="287">
        <v>55</v>
      </c>
      <c r="F85" s="406">
        <v>44.82</v>
      </c>
      <c r="G85" s="369">
        <f t="shared" si="1"/>
        <v>2.4651</v>
      </c>
    </row>
    <row r="86" spans="1:7" ht="15">
      <c r="A86" s="282"/>
      <c r="B86" s="155"/>
      <c r="C86" s="156"/>
      <c r="D86" s="282"/>
      <c r="E86" s="287"/>
      <c r="F86" s="369"/>
      <c r="G86" s="369">
        <f t="shared" si="1"/>
        <v>0</v>
      </c>
    </row>
    <row r="87" spans="1:7" ht="15">
      <c r="A87" s="282"/>
      <c r="B87" s="155" t="s">
        <v>178</v>
      </c>
      <c r="C87" s="156">
        <v>110</v>
      </c>
      <c r="D87" s="282">
        <v>0.11</v>
      </c>
      <c r="E87" s="287">
        <v>110</v>
      </c>
      <c r="F87" s="394">
        <v>100</v>
      </c>
      <c r="G87" s="369">
        <f t="shared" si="1"/>
        <v>11</v>
      </c>
    </row>
    <row r="88" spans="1:7" ht="15">
      <c r="A88" s="282"/>
      <c r="B88" s="155"/>
      <c r="C88" s="155"/>
      <c r="D88" s="282"/>
      <c r="E88" s="287"/>
      <c r="F88" s="369"/>
      <c r="G88" s="393">
        <f>SUM(G44:G87)</f>
        <v>98.708292</v>
      </c>
    </row>
    <row r="89" spans="1:7" ht="15">
      <c r="A89" s="273"/>
      <c r="B89" s="328" t="s">
        <v>206</v>
      </c>
      <c r="C89" s="273"/>
      <c r="D89" s="273"/>
      <c r="E89" s="181"/>
      <c r="F89" s="369"/>
      <c r="G89" s="369">
        <f t="shared" si="1"/>
        <v>0</v>
      </c>
    </row>
    <row r="90" spans="1:7" ht="15">
      <c r="A90" s="312"/>
      <c r="B90" s="312"/>
      <c r="C90" s="312"/>
      <c r="D90" s="312"/>
      <c r="E90" s="181"/>
      <c r="F90" s="369"/>
      <c r="G90" s="369">
        <f t="shared" si="1"/>
        <v>0</v>
      </c>
    </row>
    <row r="91" spans="1:7" ht="15">
      <c r="A91" s="352" t="s">
        <v>215</v>
      </c>
      <c r="B91" s="352" t="s">
        <v>216</v>
      </c>
      <c r="C91" s="355">
        <v>200</v>
      </c>
      <c r="D91" s="354"/>
      <c r="E91" s="318"/>
      <c r="F91" s="369"/>
      <c r="G91" s="369">
        <f t="shared" si="1"/>
        <v>0</v>
      </c>
    </row>
    <row r="92" spans="1:7" ht="15">
      <c r="A92" s="352"/>
      <c r="B92" s="354" t="s">
        <v>217</v>
      </c>
      <c r="C92" s="355"/>
      <c r="D92" s="354">
        <v>0.06</v>
      </c>
      <c r="E92" s="318">
        <v>60</v>
      </c>
      <c r="F92" s="369">
        <v>50</v>
      </c>
      <c r="G92" s="369">
        <f t="shared" si="1"/>
        <v>3</v>
      </c>
    </row>
    <row r="93" spans="1:7" ht="15">
      <c r="A93" s="352"/>
      <c r="B93" s="354" t="s">
        <v>218</v>
      </c>
      <c r="C93" s="355"/>
      <c r="D93" s="354">
        <v>0.02</v>
      </c>
      <c r="E93" s="318">
        <v>20</v>
      </c>
      <c r="F93" s="369">
        <v>240</v>
      </c>
      <c r="G93" s="369">
        <f t="shared" si="1"/>
        <v>4.8</v>
      </c>
    </row>
    <row r="94" spans="1:7" ht="15">
      <c r="A94" s="352"/>
      <c r="B94" s="354" t="s">
        <v>219</v>
      </c>
      <c r="C94" s="355"/>
      <c r="D94" s="354">
        <v>0.04165</v>
      </c>
      <c r="E94" s="318">
        <v>30</v>
      </c>
      <c r="F94" s="369">
        <v>100</v>
      </c>
      <c r="G94" s="369">
        <f t="shared" si="1"/>
        <v>4.165</v>
      </c>
    </row>
    <row r="95" spans="1:7" ht="15">
      <c r="A95" s="352"/>
      <c r="B95" s="354" t="s">
        <v>27</v>
      </c>
      <c r="C95" s="355"/>
      <c r="D95" s="354">
        <v>0.005</v>
      </c>
      <c r="E95" s="318">
        <v>5</v>
      </c>
      <c r="F95" s="406">
        <v>76</v>
      </c>
      <c r="G95" s="369">
        <f t="shared" si="1"/>
        <v>0.38</v>
      </c>
    </row>
    <row r="96" spans="1:7" ht="15">
      <c r="A96" s="352"/>
      <c r="B96" s="354" t="s">
        <v>14</v>
      </c>
      <c r="C96" s="355"/>
      <c r="D96" s="354">
        <v>0.009</v>
      </c>
      <c r="E96" s="318">
        <v>9</v>
      </c>
      <c r="F96" s="406">
        <v>600</v>
      </c>
      <c r="G96" s="369">
        <f t="shared" si="1"/>
        <v>5.3999999999999995</v>
      </c>
    </row>
    <row r="97" spans="1:7" ht="15">
      <c r="A97" s="352"/>
      <c r="B97" s="352"/>
      <c r="C97" s="355"/>
      <c r="D97" s="354"/>
      <c r="E97" s="318"/>
      <c r="F97" s="369"/>
      <c r="G97" s="369">
        <f t="shared" si="1"/>
        <v>0</v>
      </c>
    </row>
    <row r="98" spans="1:7" ht="15">
      <c r="A98" s="352" t="s">
        <v>264</v>
      </c>
      <c r="B98" s="352" t="s">
        <v>327</v>
      </c>
      <c r="C98" s="355" t="s">
        <v>121</v>
      </c>
      <c r="D98" s="354"/>
      <c r="E98" s="318"/>
      <c r="F98" s="369"/>
      <c r="G98" s="369">
        <f t="shared" si="1"/>
        <v>0</v>
      </c>
    </row>
    <row r="99" spans="1:7" ht="15">
      <c r="A99" s="352"/>
      <c r="B99" s="354" t="s">
        <v>38</v>
      </c>
      <c r="C99" s="352"/>
      <c r="D99" s="353">
        <v>0.0452</v>
      </c>
      <c r="E99" s="403">
        <v>40</v>
      </c>
      <c r="F99" s="369">
        <v>100</v>
      </c>
      <c r="G99" s="369">
        <f t="shared" si="1"/>
        <v>4.52</v>
      </c>
    </row>
    <row r="100" spans="1:7" ht="15">
      <c r="A100" s="312"/>
      <c r="B100" s="342" t="s">
        <v>34</v>
      </c>
      <c r="C100" s="342"/>
      <c r="D100" s="346">
        <v>0.007</v>
      </c>
      <c r="E100" s="392">
        <v>7</v>
      </c>
      <c r="F100" s="369">
        <v>76</v>
      </c>
      <c r="G100" s="369">
        <f t="shared" si="1"/>
        <v>0.532</v>
      </c>
    </row>
    <row r="101" spans="1:7" ht="15">
      <c r="A101" s="312"/>
      <c r="B101" s="342" t="s">
        <v>32</v>
      </c>
      <c r="C101" s="342"/>
      <c r="D101" s="346">
        <v>0.0002</v>
      </c>
      <c r="E101" s="392">
        <v>0.2</v>
      </c>
      <c r="F101" s="406">
        <v>320</v>
      </c>
      <c r="G101" s="369">
        <f t="shared" si="1"/>
        <v>0.064</v>
      </c>
    </row>
    <row r="102" spans="1:7" ht="15">
      <c r="A102" s="312"/>
      <c r="B102" s="312"/>
      <c r="C102" s="312"/>
      <c r="D102" s="312"/>
      <c r="E102" s="181"/>
      <c r="F102" s="369"/>
      <c r="G102" s="369">
        <f t="shared" si="1"/>
        <v>0</v>
      </c>
    </row>
    <row r="103" spans="1:7" ht="15">
      <c r="A103" s="312"/>
      <c r="B103" s="343" t="s">
        <v>233</v>
      </c>
      <c r="C103" s="344">
        <v>30</v>
      </c>
      <c r="D103" s="346">
        <v>0.03</v>
      </c>
      <c r="E103" s="392">
        <v>30</v>
      </c>
      <c r="F103" s="406">
        <v>44.82</v>
      </c>
      <c r="G103" s="369">
        <f t="shared" si="1"/>
        <v>1.3446</v>
      </c>
    </row>
    <row r="104" spans="1:7" ht="15">
      <c r="A104" s="312"/>
      <c r="B104" s="312"/>
      <c r="C104" s="312"/>
      <c r="D104" s="312"/>
      <c r="E104" s="181"/>
      <c r="F104" s="369"/>
      <c r="G104" s="369">
        <f t="shared" si="1"/>
        <v>0</v>
      </c>
    </row>
    <row r="105" spans="1:7" ht="15">
      <c r="A105" s="312"/>
      <c r="B105" s="312"/>
      <c r="C105" s="312"/>
      <c r="D105" s="312"/>
      <c r="E105" s="181"/>
      <c r="F105" s="369"/>
      <c r="G105" s="393">
        <f>SUM(G89:G104)</f>
        <v>24.2056</v>
      </c>
    </row>
    <row r="106" spans="1:7" ht="15">
      <c r="A106" s="312"/>
      <c r="B106" s="312"/>
      <c r="C106" s="312"/>
      <c r="D106" s="312"/>
      <c r="E106" s="181"/>
      <c r="F106" s="369"/>
      <c r="G106" s="369"/>
    </row>
    <row r="107" spans="1:7" ht="15">
      <c r="A107" s="312"/>
      <c r="B107" s="312"/>
      <c r="C107" s="312"/>
      <c r="D107" s="312"/>
      <c r="E107" s="181"/>
      <c r="F107" s="369"/>
      <c r="G107" s="369"/>
    </row>
  </sheetData>
  <sheetProtection/>
  <printOptions/>
  <pageMargins left="0.7" right="0.7" top="0.75" bottom="0.75" header="0.3" footer="0.3"/>
  <pageSetup horizontalDpi="600" verticalDpi="6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95"/>
  <sheetViews>
    <sheetView zoomScalePageLayoutView="0" workbookViewId="0" topLeftCell="A1">
      <pane ySplit="1" topLeftCell="A80" activePane="bottomLeft" state="frozen"/>
      <selection pane="topLeft" activeCell="A1" sqref="A1"/>
      <selection pane="bottomLeft" activeCell="K93" sqref="K93"/>
    </sheetView>
  </sheetViews>
  <sheetFormatPr defaultColWidth="9.140625" defaultRowHeight="15"/>
  <cols>
    <col min="1" max="1" width="10.00390625" style="94" customWidth="1"/>
    <col min="2" max="2" width="28.7109375" style="94" customWidth="1"/>
    <col min="3" max="3" width="15.140625" style="15" customWidth="1"/>
    <col min="4" max="4" width="19.7109375" style="94" customWidth="1"/>
    <col min="5" max="5" width="17.7109375" style="94" customWidth="1"/>
    <col min="6" max="16384" width="9.140625" style="94" customWidth="1"/>
  </cols>
  <sheetData>
    <row r="1" spans="1:7" ht="45.75" thickBot="1">
      <c r="A1" s="25" t="s">
        <v>0</v>
      </c>
      <c r="B1" s="24" t="s">
        <v>1</v>
      </c>
      <c r="C1" s="14" t="s">
        <v>2</v>
      </c>
      <c r="D1" s="29" t="s">
        <v>45</v>
      </c>
      <c r="E1" s="407" t="s">
        <v>46</v>
      </c>
      <c r="F1" s="368"/>
      <c r="G1" s="368"/>
    </row>
    <row r="2" spans="1:7" ht="15">
      <c r="A2" s="9"/>
      <c r="B2" s="229" t="s">
        <v>8</v>
      </c>
      <c r="C2" s="18"/>
      <c r="D2" s="200"/>
      <c r="E2" s="408"/>
      <c r="F2" s="368"/>
      <c r="G2" s="368"/>
    </row>
    <row r="3" spans="1:7" s="207" customFormat="1" ht="15">
      <c r="A3" s="64"/>
      <c r="B3" s="228" t="s">
        <v>112</v>
      </c>
      <c r="C3" s="226"/>
      <c r="D3" s="227"/>
      <c r="E3" s="409"/>
      <c r="F3" s="368"/>
      <c r="G3" s="368"/>
    </row>
    <row r="4" spans="1:7" s="334" customFormat="1" ht="15">
      <c r="A4" s="64"/>
      <c r="B4" s="374" t="s">
        <v>328</v>
      </c>
      <c r="C4" s="226" t="s">
        <v>123</v>
      </c>
      <c r="D4" s="227"/>
      <c r="E4" s="409"/>
      <c r="F4" s="368"/>
      <c r="G4" s="368"/>
    </row>
    <row r="5" spans="1:7" s="334" customFormat="1" ht="15">
      <c r="A5" s="64"/>
      <c r="B5" s="375" t="s">
        <v>290</v>
      </c>
      <c r="C5" s="226"/>
      <c r="D5" s="376">
        <v>0.102</v>
      </c>
      <c r="E5" s="410">
        <v>100</v>
      </c>
      <c r="F5" s="368">
        <v>95</v>
      </c>
      <c r="G5" s="368">
        <f>SUM(D5*F5)</f>
        <v>9.69</v>
      </c>
    </row>
    <row r="6" spans="1:7" s="334" customFormat="1" ht="15">
      <c r="A6" s="64"/>
      <c r="B6" s="228"/>
      <c r="C6" s="226"/>
      <c r="D6" s="227"/>
      <c r="E6" s="409"/>
      <c r="F6" s="368"/>
      <c r="G6" s="368">
        <f aca="true" t="shared" si="0" ref="G6:G69">SUM(D6*F6)</f>
        <v>0</v>
      </c>
    </row>
    <row r="7" spans="1:7" ht="15">
      <c r="A7" s="65" t="s">
        <v>59</v>
      </c>
      <c r="B7" s="124" t="s">
        <v>329</v>
      </c>
      <c r="C7" s="85">
        <v>120</v>
      </c>
      <c r="D7" s="201"/>
      <c r="E7" s="411"/>
      <c r="F7" s="368"/>
      <c r="G7" s="368">
        <f t="shared" si="0"/>
        <v>0</v>
      </c>
    </row>
    <row r="8" spans="1:7" ht="15">
      <c r="A8" s="65"/>
      <c r="B8" s="122" t="s">
        <v>108</v>
      </c>
      <c r="C8" s="129"/>
      <c r="D8" s="202">
        <v>0.14</v>
      </c>
      <c r="E8" s="402">
        <v>95.04</v>
      </c>
      <c r="F8" s="368">
        <v>160</v>
      </c>
      <c r="G8" s="368">
        <f t="shared" si="0"/>
        <v>22.400000000000002</v>
      </c>
    </row>
    <row r="9" spans="1:7" ht="15">
      <c r="A9" s="65"/>
      <c r="B9" s="115" t="s">
        <v>60</v>
      </c>
      <c r="C9" s="121"/>
      <c r="D9" s="202">
        <v>0.0216</v>
      </c>
      <c r="E9" s="402">
        <v>21.6</v>
      </c>
      <c r="F9" s="414">
        <v>44.82</v>
      </c>
      <c r="G9" s="368">
        <f t="shared" si="0"/>
        <v>0.9681120000000001</v>
      </c>
    </row>
    <row r="10" spans="1:7" ht="14.25" customHeight="1">
      <c r="A10" s="65"/>
      <c r="B10" s="122" t="s">
        <v>61</v>
      </c>
      <c r="C10" s="121"/>
      <c r="D10" s="202">
        <v>0.0312</v>
      </c>
      <c r="E10" s="402">
        <v>31.2</v>
      </c>
      <c r="F10" s="368">
        <v>53</v>
      </c>
      <c r="G10" s="368">
        <f t="shared" si="0"/>
        <v>1.6536</v>
      </c>
    </row>
    <row r="11" spans="1:7" ht="15">
      <c r="A11" s="65"/>
      <c r="B11" s="122" t="s">
        <v>25</v>
      </c>
      <c r="C11" s="121"/>
      <c r="D11" s="202">
        <v>0.0084</v>
      </c>
      <c r="E11" s="402">
        <v>5</v>
      </c>
      <c r="F11" s="368">
        <v>30</v>
      </c>
      <c r="G11" s="368">
        <f t="shared" si="0"/>
        <v>0.252</v>
      </c>
    </row>
    <row r="12" spans="1:7" ht="15">
      <c r="A12" s="65"/>
      <c r="B12" s="115" t="s">
        <v>19</v>
      </c>
      <c r="C12" s="121"/>
      <c r="D12" s="202">
        <v>0.012</v>
      </c>
      <c r="E12" s="402">
        <v>12</v>
      </c>
      <c r="F12" s="368">
        <v>98</v>
      </c>
      <c r="G12" s="368">
        <f t="shared" si="0"/>
        <v>1.176</v>
      </c>
    </row>
    <row r="13" spans="1:7" ht="15">
      <c r="A13" s="65"/>
      <c r="B13" s="115"/>
      <c r="C13" s="121"/>
      <c r="D13" s="202"/>
      <c r="E13" s="402">
        <f>SUM(E12*1.56)</f>
        <v>18.72</v>
      </c>
      <c r="F13" s="368"/>
      <c r="G13" s="368">
        <f t="shared" si="0"/>
        <v>0</v>
      </c>
    </row>
    <row r="14" spans="1:7" s="207" customFormat="1" ht="15">
      <c r="A14" s="65"/>
      <c r="B14" s="115" t="s">
        <v>13</v>
      </c>
      <c r="C14" s="121"/>
      <c r="D14" s="202">
        <v>0.005</v>
      </c>
      <c r="E14" s="402">
        <v>5</v>
      </c>
      <c r="F14" s="368">
        <v>138.04</v>
      </c>
      <c r="G14" s="368">
        <f t="shared" si="0"/>
        <v>0.6901999999999999</v>
      </c>
    </row>
    <row r="15" spans="1:7" s="334" customFormat="1" ht="15">
      <c r="A15" s="65"/>
      <c r="B15" s="115" t="s">
        <v>40</v>
      </c>
      <c r="C15" s="337"/>
      <c r="D15" s="202">
        <v>0.0005</v>
      </c>
      <c r="E15" s="402">
        <v>0.5</v>
      </c>
      <c r="F15" s="368">
        <v>19</v>
      </c>
      <c r="G15" s="368">
        <f t="shared" si="0"/>
        <v>0.0095</v>
      </c>
    </row>
    <row r="16" spans="1:7" ht="15">
      <c r="A16" s="65"/>
      <c r="B16" s="114"/>
      <c r="C16" s="121"/>
      <c r="D16" s="202"/>
      <c r="E16" s="402"/>
      <c r="F16" s="368"/>
      <c r="G16" s="368">
        <f t="shared" si="0"/>
        <v>0</v>
      </c>
    </row>
    <row r="17" spans="1:7" ht="15">
      <c r="A17" s="19" t="s">
        <v>135</v>
      </c>
      <c r="B17" s="112" t="s">
        <v>330</v>
      </c>
      <c r="C17" s="113">
        <v>180</v>
      </c>
      <c r="D17" s="203"/>
      <c r="E17" s="412"/>
      <c r="F17" s="368"/>
      <c r="G17" s="368">
        <f t="shared" si="0"/>
        <v>0</v>
      </c>
    </row>
    <row r="18" spans="1:7" s="207" customFormat="1" ht="15">
      <c r="A18" s="19"/>
      <c r="B18" s="122" t="s">
        <v>92</v>
      </c>
      <c r="C18" s="113"/>
      <c r="D18" s="203">
        <v>0.09</v>
      </c>
      <c r="E18" s="412">
        <v>67.68</v>
      </c>
      <c r="F18" s="368">
        <v>27</v>
      </c>
      <c r="G18" s="368">
        <f t="shared" si="0"/>
        <v>2.4299999999999997</v>
      </c>
    </row>
    <row r="19" spans="1:7" s="207" customFormat="1" ht="15">
      <c r="A19" s="19"/>
      <c r="B19" s="122" t="s">
        <v>26</v>
      </c>
      <c r="C19" s="113"/>
      <c r="D19" s="203">
        <v>0.0492</v>
      </c>
      <c r="E19" s="412">
        <v>38.4</v>
      </c>
      <c r="F19" s="368">
        <v>37</v>
      </c>
      <c r="G19" s="368">
        <f t="shared" si="0"/>
        <v>1.8204</v>
      </c>
    </row>
    <row r="20" spans="1:7" s="207" customFormat="1" ht="15">
      <c r="A20" s="19"/>
      <c r="B20" s="122" t="s">
        <v>90</v>
      </c>
      <c r="C20" s="113"/>
      <c r="D20" s="203">
        <v>0.0172</v>
      </c>
      <c r="E20" s="412">
        <v>14.4</v>
      </c>
      <c r="F20" s="368">
        <v>30</v>
      </c>
      <c r="G20" s="368">
        <f t="shared" si="0"/>
        <v>0.516</v>
      </c>
    </row>
    <row r="21" spans="1:7" s="207" customFormat="1" ht="15">
      <c r="A21" s="19"/>
      <c r="B21" s="122" t="s">
        <v>136</v>
      </c>
      <c r="C21" s="113"/>
      <c r="D21" s="203">
        <v>0.0588</v>
      </c>
      <c r="E21" s="412">
        <v>45.6</v>
      </c>
      <c r="F21" s="368">
        <v>29</v>
      </c>
      <c r="G21" s="368">
        <f t="shared" si="0"/>
        <v>1.7052</v>
      </c>
    </row>
    <row r="22" spans="1:7" s="207" customFormat="1" ht="15">
      <c r="A22" s="19"/>
      <c r="B22" s="122" t="s">
        <v>14</v>
      </c>
      <c r="C22" s="113"/>
      <c r="D22" s="203">
        <v>0.0072</v>
      </c>
      <c r="E22" s="412">
        <v>7.2</v>
      </c>
      <c r="F22" s="368">
        <v>600</v>
      </c>
      <c r="G22" s="368">
        <f t="shared" si="0"/>
        <v>4.32</v>
      </c>
    </row>
    <row r="23" spans="1:7" ht="15">
      <c r="A23" s="19"/>
      <c r="B23" s="143" t="s">
        <v>137</v>
      </c>
      <c r="C23" s="113">
        <v>54</v>
      </c>
      <c r="D23" s="203"/>
      <c r="E23" s="412"/>
      <c r="F23" s="368"/>
      <c r="G23" s="368">
        <f t="shared" si="0"/>
        <v>0</v>
      </c>
    </row>
    <row r="24" spans="1:7" s="207" customFormat="1" ht="15">
      <c r="A24" s="19"/>
      <c r="B24" s="114" t="s">
        <v>14</v>
      </c>
      <c r="C24" s="113"/>
      <c r="D24" s="203">
        <v>0.00324</v>
      </c>
      <c r="E24" s="412">
        <v>3.24</v>
      </c>
      <c r="F24" s="368">
        <v>600</v>
      </c>
      <c r="G24" s="368">
        <f t="shared" si="0"/>
        <v>1.944</v>
      </c>
    </row>
    <row r="25" spans="1:7" s="207" customFormat="1" ht="15">
      <c r="A25" s="19"/>
      <c r="B25" s="114" t="s">
        <v>42</v>
      </c>
      <c r="C25" s="113"/>
      <c r="D25" s="203">
        <v>0.0024</v>
      </c>
      <c r="E25" s="412">
        <v>2.4</v>
      </c>
      <c r="F25" s="368">
        <v>38</v>
      </c>
      <c r="G25" s="368">
        <f t="shared" si="0"/>
        <v>0.09119999999999999</v>
      </c>
    </row>
    <row r="26" spans="1:7" s="207" customFormat="1" ht="15">
      <c r="A26" s="19"/>
      <c r="B26" s="114" t="s">
        <v>26</v>
      </c>
      <c r="C26" s="113"/>
      <c r="D26" s="203">
        <v>0.004</v>
      </c>
      <c r="E26" s="412">
        <v>3.24</v>
      </c>
      <c r="F26" s="368">
        <v>37</v>
      </c>
      <c r="G26" s="368">
        <f t="shared" si="0"/>
        <v>0.148</v>
      </c>
    </row>
    <row r="27" spans="1:7" s="207" customFormat="1" ht="15">
      <c r="A27" s="19"/>
      <c r="B27" s="114" t="s">
        <v>90</v>
      </c>
      <c r="C27" s="113"/>
      <c r="D27" s="203">
        <v>0.0012</v>
      </c>
      <c r="E27" s="412">
        <v>1.08</v>
      </c>
      <c r="F27" s="368">
        <v>30</v>
      </c>
      <c r="G27" s="368">
        <f t="shared" si="0"/>
        <v>0.036</v>
      </c>
    </row>
    <row r="28" spans="1:7" s="207" customFormat="1" ht="15">
      <c r="A28" s="19"/>
      <c r="B28" s="114" t="s">
        <v>54</v>
      </c>
      <c r="C28" s="113"/>
      <c r="D28" s="203">
        <v>0.0054</v>
      </c>
      <c r="E28" s="412">
        <v>5.4</v>
      </c>
      <c r="F28" s="368">
        <v>140</v>
      </c>
      <c r="G28" s="368">
        <f t="shared" si="0"/>
        <v>0.756</v>
      </c>
    </row>
    <row r="29" spans="1:7" ht="15">
      <c r="A29" s="19"/>
      <c r="B29" s="115" t="s">
        <v>27</v>
      </c>
      <c r="C29" s="129"/>
      <c r="D29" s="203">
        <v>0.00045</v>
      </c>
      <c r="E29" s="412"/>
      <c r="F29" s="368"/>
      <c r="G29" s="368">
        <f t="shared" si="0"/>
        <v>0</v>
      </c>
    </row>
    <row r="30" spans="1:7" ht="15">
      <c r="A30" s="19"/>
      <c r="B30" s="182" t="s">
        <v>40</v>
      </c>
      <c r="C30" s="131"/>
      <c r="D30" s="202">
        <v>0.0006</v>
      </c>
      <c r="E30" s="402">
        <v>0.6</v>
      </c>
      <c r="F30" s="368">
        <v>19</v>
      </c>
      <c r="G30" s="368">
        <f t="shared" si="0"/>
        <v>0.011399999999999999</v>
      </c>
    </row>
    <row r="31" spans="1:7" ht="15">
      <c r="A31" s="19"/>
      <c r="B31" s="118"/>
      <c r="C31" s="131"/>
      <c r="D31" s="202"/>
      <c r="E31" s="402"/>
      <c r="F31" s="368"/>
      <c r="G31" s="368">
        <f t="shared" si="0"/>
        <v>0</v>
      </c>
    </row>
    <row r="32" spans="1:11" ht="15">
      <c r="A32" s="19" t="s">
        <v>259</v>
      </c>
      <c r="B32" s="380" t="s">
        <v>331</v>
      </c>
      <c r="C32" s="131" t="s">
        <v>121</v>
      </c>
      <c r="D32" s="204"/>
      <c r="E32" s="402"/>
      <c r="F32" s="368"/>
      <c r="G32" s="368">
        <f t="shared" si="0"/>
        <v>0</v>
      </c>
      <c r="I32" s="363"/>
      <c r="J32" s="363"/>
      <c r="K32" s="363"/>
    </row>
    <row r="33" spans="1:11" ht="15">
      <c r="A33" s="178"/>
      <c r="B33" s="183" t="s">
        <v>260</v>
      </c>
      <c r="C33" s="131"/>
      <c r="D33" s="204">
        <v>0.026</v>
      </c>
      <c r="E33" s="402">
        <v>25</v>
      </c>
      <c r="F33" s="368">
        <v>280</v>
      </c>
      <c r="G33" s="368">
        <f t="shared" si="0"/>
        <v>7.279999999999999</v>
      </c>
      <c r="I33" s="363"/>
      <c r="J33" s="363"/>
      <c r="K33" s="363"/>
    </row>
    <row r="34" spans="1:11" ht="15">
      <c r="A34" s="179"/>
      <c r="B34" s="122" t="s">
        <v>101</v>
      </c>
      <c r="C34" s="131"/>
      <c r="D34" s="204">
        <v>0.007</v>
      </c>
      <c r="E34" s="391">
        <v>7</v>
      </c>
      <c r="F34" s="368">
        <v>76</v>
      </c>
      <c r="G34" s="368">
        <f t="shared" si="0"/>
        <v>0.532</v>
      </c>
      <c r="I34" s="334"/>
      <c r="J34" s="334"/>
      <c r="K34" s="334"/>
    </row>
    <row r="35" spans="1:7" ht="15">
      <c r="A35" s="179"/>
      <c r="B35" s="114"/>
      <c r="C35" s="129"/>
      <c r="D35" s="205"/>
      <c r="E35" s="391"/>
      <c r="F35" s="368"/>
      <c r="G35" s="368">
        <f t="shared" si="0"/>
        <v>0</v>
      </c>
    </row>
    <row r="36" spans="1:7" ht="15">
      <c r="A36" s="179"/>
      <c r="B36" s="104" t="s">
        <v>41</v>
      </c>
      <c r="C36" s="127" t="s">
        <v>153</v>
      </c>
      <c r="D36" s="205">
        <v>0.04</v>
      </c>
      <c r="E36" s="391">
        <v>40</v>
      </c>
      <c r="F36" s="368">
        <v>44.82</v>
      </c>
      <c r="G36" s="368">
        <f t="shared" si="0"/>
        <v>1.7928</v>
      </c>
    </row>
    <row r="37" spans="1:7" ht="15">
      <c r="A37" s="180"/>
      <c r="B37" s="105" t="s">
        <v>43</v>
      </c>
      <c r="C37" s="131" t="s">
        <v>126</v>
      </c>
      <c r="D37" s="206">
        <v>0.03</v>
      </c>
      <c r="E37" s="413">
        <v>30</v>
      </c>
      <c r="F37" s="368">
        <v>52.99</v>
      </c>
      <c r="G37" s="368">
        <f t="shared" si="0"/>
        <v>1.5897</v>
      </c>
    </row>
    <row r="38" spans="1:7" ht="15">
      <c r="A38" s="181"/>
      <c r="B38" s="155"/>
      <c r="C38" s="167"/>
      <c r="D38" s="205"/>
      <c r="E38" s="391"/>
      <c r="F38" s="366"/>
      <c r="G38" s="415">
        <f>SUM(G5:G37)</f>
        <v>61.812112000000006</v>
      </c>
    </row>
    <row r="39" spans="1:7" ht="15">
      <c r="A39" s="273"/>
      <c r="B39" s="273"/>
      <c r="C39" s="295" t="s">
        <v>397</v>
      </c>
      <c r="D39" s="273"/>
      <c r="E39" s="181"/>
      <c r="F39" s="368"/>
      <c r="G39" s="368">
        <f t="shared" si="0"/>
        <v>0</v>
      </c>
    </row>
    <row r="40" spans="1:7" ht="15">
      <c r="A40" s="273"/>
      <c r="B40" s="273"/>
      <c r="C40" s="274"/>
      <c r="D40" s="273"/>
      <c r="E40" s="181"/>
      <c r="F40" s="368"/>
      <c r="G40" s="368">
        <f t="shared" si="0"/>
        <v>0</v>
      </c>
    </row>
    <row r="41" spans="1:7" ht="15">
      <c r="A41" s="282"/>
      <c r="B41" s="286" t="s">
        <v>146</v>
      </c>
      <c r="C41" s="290"/>
      <c r="D41" s="282"/>
      <c r="E41" s="287"/>
      <c r="F41" s="368"/>
      <c r="G41" s="368">
        <f t="shared" si="0"/>
        <v>0</v>
      </c>
    </row>
    <row r="42" spans="1:7" ht="15">
      <c r="A42" s="155" t="s">
        <v>309</v>
      </c>
      <c r="B42" s="155" t="s">
        <v>310</v>
      </c>
      <c r="C42" s="284" t="s">
        <v>388</v>
      </c>
      <c r="D42" s="282"/>
      <c r="E42" s="287"/>
      <c r="F42" s="368"/>
      <c r="G42" s="368">
        <f t="shared" si="0"/>
        <v>0</v>
      </c>
    </row>
    <row r="43" spans="1:7" ht="15">
      <c r="A43" s="282"/>
      <c r="B43" s="282" t="s">
        <v>312</v>
      </c>
      <c r="C43" s="290"/>
      <c r="D43" s="282">
        <v>0.0664</v>
      </c>
      <c r="E43" s="287">
        <v>64.8</v>
      </c>
      <c r="F43" s="368">
        <v>80</v>
      </c>
      <c r="G43" s="368">
        <f t="shared" si="0"/>
        <v>5.312</v>
      </c>
    </row>
    <row r="44" spans="1:7" ht="15">
      <c r="A44" s="282"/>
      <c r="B44" s="282" t="s">
        <v>311</v>
      </c>
      <c r="C44" s="290"/>
      <c r="D44" s="282">
        <v>0.0096</v>
      </c>
      <c r="E44" s="287">
        <v>8</v>
      </c>
      <c r="F44" s="368">
        <v>30</v>
      </c>
      <c r="G44" s="368">
        <f t="shared" si="0"/>
        <v>0.288</v>
      </c>
    </row>
    <row r="45" spans="1:7" ht="15">
      <c r="A45" s="282"/>
      <c r="B45" s="282" t="s">
        <v>13</v>
      </c>
      <c r="C45" s="290"/>
      <c r="D45" s="282">
        <v>0.004</v>
      </c>
      <c r="E45" s="287">
        <v>4</v>
      </c>
      <c r="F45" s="368">
        <v>138.04</v>
      </c>
      <c r="G45" s="368">
        <f t="shared" si="0"/>
        <v>0.55216</v>
      </c>
    </row>
    <row r="46" spans="1:7" ht="15">
      <c r="A46" s="282"/>
      <c r="B46" s="282" t="s">
        <v>27</v>
      </c>
      <c r="C46" s="290"/>
      <c r="D46" s="282">
        <v>0.004</v>
      </c>
      <c r="E46" s="287">
        <v>4</v>
      </c>
      <c r="F46" s="368">
        <v>76</v>
      </c>
      <c r="G46" s="368">
        <f t="shared" si="0"/>
        <v>0.304</v>
      </c>
    </row>
    <row r="47" spans="1:7" ht="15">
      <c r="A47" s="155" t="s">
        <v>179</v>
      </c>
      <c r="B47" s="155" t="s">
        <v>180</v>
      </c>
      <c r="C47" s="284" t="s">
        <v>389</v>
      </c>
      <c r="D47" s="282"/>
      <c r="E47" s="287"/>
      <c r="F47" s="368"/>
      <c r="G47" s="368">
        <f t="shared" si="0"/>
        <v>0</v>
      </c>
    </row>
    <row r="48" spans="1:7" ht="15">
      <c r="A48" s="282"/>
      <c r="B48" s="282" t="s">
        <v>26</v>
      </c>
      <c r="C48" s="290"/>
      <c r="D48" s="282">
        <v>0.013</v>
      </c>
      <c r="E48" s="287">
        <v>10</v>
      </c>
      <c r="F48" s="368">
        <v>37</v>
      </c>
      <c r="G48" s="368">
        <f t="shared" si="0"/>
        <v>0.481</v>
      </c>
    </row>
    <row r="49" spans="1:7" ht="15">
      <c r="A49" s="282"/>
      <c r="B49" s="282" t="s">
        <v>90</v>
      </c>
      <c r="C49" s="290"/>
      <c r="D49" s="282">
        <v>0.012</v>
      </c>
      <c r="E49" s="287">
        <v>10</v>
      </c>
      <c r="F49" s="368">
        <v>30</v>
      </c>
      <c r="G49" s="368">
        <f t="shared" si="0"/>
        <v>0.36</v>
      </c>
    </row>
    <row r="50" spans="1:7" ht="15">
      <c r="A50" s="282"/>
      <c r="B50" s="282" t="s">
        <v>14</v>
      </c>
      <c r="C50" s="290"/>
      <c r="D50" s="282">
        <v>0.0025</v>
      </c>
      <c r="E50" s="287">
        <v>2.5</v>
      </c>
      <c r="F50" s="368">
        <v>600</v>
      </c>
      <c r="G50" s="368">
        <f t="shared" si="0"/>
        <v>1.5</v>
      </c>
    </row>
    <row r="51" spans="1:7" ht="15">
      <c r="A51" s="282"/>
      <c r="B51" s="282" t="s">
        <v>102</v>
      </c>
      <c r="C51" s="290"/>
      <c r="D51" s="282">
        <v>0.0005</v>
      </c>
      <c r="E51" s="287">
        <v>0.5</v>
      </c>
      <c r="F51" s="368">
        <v>19</v>
      </c>
      <c r="G51" s="368">
        <f t="shared" si="0"/>
        <v>0.0095</v>
      </c>
    </row>
    <row r="52" spans="1:7" ht="15">
      <c r="A52" s="155" t="s">
        <v>181</v>
      </c>
      <c r="B52" s="155" t="s">
        <v>182</v>
      </c>
      <c r="C52" s="284" t="s">
        <v>127</v>
      </c>
      <c r="D52" s="282"/>
      <c r="E52" s="287"/>
      <c r="F52" s="368"/>
      <c r="G52" s="368">
        <f t="shared" si="0"/>
        <v>0</v>
      </c>
    </row>
    <row r="53" spans="1:7" ht="15">
      <c r="A53" s="282"/>
      <c r="B53" s="282" t="s">
        <v>42</v>
      </c>
      <c r="C53" s="290"/>
      <c r="D53" s="282">
        <v>0.0154</v>
      </c>
      <c r="E53" s="287">
        <v>15.4</v>
      </c>
      <c r="F53" s="368">
        <v>38</v>
      </c>
      <c r="G53" s="368">
        <f t="shared" si="0"/>
        <v>0.5852</v>
      </c>
    </row>
    <row r="54" spans="1:7" ht="15">
      <c r="A54" s="282"/>
      <c r="B54" s="282" t="s">
        <v>14</v>
      </c>
      <c r="C54" s="290"/>
      <c r="D54" s="282">
        <v>0.00175</v>
      </c>
      <c r="E54" s="287">
        <v>1.75</v>
      </c>
      <c r="F54" s="368">
        <v>600</v>
      </c>
      <c r="G54" s="368">
        <f t="shared" si="0"/>
        <v>1.05</v>
      </c>
    </row>
    <row r="55" spans="1:7" ht="15">
      <c r="A55" s="282"/>
      <c r="B55" s="282" t="s">
        <v>119</v>
      </c>
      <c r="C55" s="290"/>
      <c r="D55" s="282">
        <v>0.0044</v>
      </c>
      <c r="E55" s="287">
        <v>4.4</v>
      </c>
      <c r="F55" s="368">
        <v>150</v>
      </c>
      <c r="G55" s="368">
        <f t="shared" si="0"/>
        <v>0.66</v>
      </c>
    </row>
    <row r="56" spans="1:7" ht="15">
      <c r="A56" s="282"/>
      <c r="B56" s="282" t="s">
        <v>18</v>
      </c>
      <c r="C56" s="290"/>
      <c r="D56" s="282">
        <v>0.02415</v>
      </c>
      <c r="E56" s="287">
        <v>24.15</v>
      </c>
      <c r="F56" s="368">
        <v>53</v>
      </c>
      <c r="G56" s="368">
        <f t="shared" si="0"/>
        <v>1.2799500000000001</v>
      </c>
    </row>
    <row r="57" spans="1:7" ht="15">
      <c r="A57" s="282"/>
      <c r="B57" s="282" t="s">
        <v>15</v>
      </c>
      <c r="C57" s="290"/>
      <c r="D57" s="282">
        <v>0.0005</v>
      </c>
      <c r="E57" s="287">
        <v>0.5</v>
      </c>
      <c r="F57" s="368">
        <v>19</v>
      </c>
      <c r="G57" s="368">
        <f t="shared" si="0"/>
        <v>0.0095</v>
      </c>
    </row>
    <row r="58" spans="1:7" ht="15">
      <c r="A58" s="282"/>
      <c r="B58" s="155"/>
      <c r="C58" s="284"/>
      <c r="D58" s="282"/>
      <c r="E58" s="287"/>
      <c r="F58" s="368"/>
      <c r="G58" s="368">
        <f t="shared" si="0"/>
        <v>0</v>
      </c>
    </row>
    <row r="59" spans="1:7" ht="15">
      <c r="A59" s="155" t="s">
        <v>164</v>
      </c>
      <c r="B59" s="155" t="s">
        <v>165</v>
      </c>
      <c r="C59" s="156" t="s">
        <v>365</v>
      </c>
      <c r="D59" s="282"/>
      <c r="E59" s="287"/>
      <c r="F59" s="368"/>
      <c r="G59" s="368">
        <f t="shared" si="0"/>
        <v>0</v>
      </c>
    </row>
    <row r="60" spans="1:7" ht="15">
      <c r="A60" s="282"/>
      <c r="B60" s="282" t="s">
        <v>166</v>
      </c>
      <c r="C60" s="282"/>
      <c r="D60" s="282">
        <v>0.1113</v>
      </c>
      <c r="E60" s="287">
        <v>103.5</v>
      </c>
      <c r="F60" s="368">
        <v>310</v>
      </c>
      <c r="G60" s="368">
        <f t="shared" si="0"/>
        <v>34.503</v>
      </c>
    </row>
    <row r="61" spans="1:7" ht="15">
      <c r="A61" s="282"/>
      <c r="B61" s="282" t="s">
        <v>20</v>
      </c>
      <c r="C61" s="282"/>
      <c r="D61" s="282">
        <v>0.0075</v>
      </c>
      <c r="E61" s="287">
        <v>7.5</v>
      </c>
      <c r="F61" s="368">
        <v>600</v>
      </c>
      <c r="G61" s="368">
        <f t="shared" si="0"/>
        <v>4.5</v>
      </c>
    </row>
    <row r="62" spans="1:7" ht="15">
      <c r="A62" s="282"/>
      <c r="B62" s="282" t="s">
        <v>25</v>
      </c>
      <c r="C62" s="282"/>
      <c r="D62" s="282">
        <v>0.009</v>
      </c>
      <c r="E62" s="287">
        <v>8</v>
      </c>
      <c r="F62" s="368">
        <v>30</v>
      </c>
      <c r="G62" s="368">
        <f t="shared" si="0"/>
        <v>0.26999999999999996</v>
      </c>
    </row>
    <row r="63" spans="1:7" ht="15">
      <c r="A63" s="282"/>
      <c r="B63" s="282" t="s">
        <v>24</v>
      </c>
      <c r="C63" s="282"/>
      <c r="D63" s="282">
        <v>0.01</v>
      </c>
      <c r="E63" s="287">
        <v>8</v>
      </c>
      <c r="F63" s="368">
        <v>37</v>
      </c>
      <c r="G63" s="368">
        <f t="shared" si="0"/>
        <v>0.37</v>
      </c>
    </row>
    <row r="64" spans="1:7" ht="15">
      <c r="A64" s="155"/>
      <c r="B64" s="282" t="s">
        <v>31</v>
      </c>
      <c r="C64" s="282"/>
      <c r="D64" s="282">
        <v>0.002</v>
      </c>
      <c r="E64" s="287">
        <v>2</v>
      </c>
      <c r="F64" s="368">
        <v>140</v>
      </c>
      <c r="G64" s="368">
        <f t="shared" si="0"/>
        <v>0.28</v>
      </c>
    </row>
    <row r="65" spans="1:7" ht="15">
      <c r="A65" s="282"/>
      <c r="B65" s="282" t="s">
        <v>167</v>
      </c>
      <c r="C65" s="282"/>
      <c r="D65" s="282">
        <v>0.04375</v>
      </c>
      <c r="E65" s="287">
        <v>43.75</v>
      </c>
      <c r="F65" s="368">
        <v>90</v>
      </c>
      <c r="G65" s="368">
        <f t="shared" si="0"/>
        <v>3.9374999999999996</v>
      </c>
    </row>
    <row r="66" spans="1:7" ht="15">
      <c r="A66" s="282"/>
      <c r="B66" s="282" t="s">
        <v>23</v>
      </c>
      <c r="C66" s="282"/>
      <c r="D66" s="282">
        <v>0.0006</v>
      </c>
      <c r="E66" s="287">
        <v>0.6</v>
      </c>
      <c r="F66" s="368">
        <v>19</v>
      </c>
      <c r="G66" s="368">
        <f t="shared" si="0"/>
        <v>0.011399999999999999</v>
      </c>
    </row>
    <row r="67" spans="1:7" ht="15">
      <c r="A67" s="282"/>
      <c r="B67" s="343" t="s">
        <v>138</v>
      </c>
      <c r="C67" s="347" t="s">
        <v>121</v>
      </c>
      <c r="D67" s="282"/>
      <c r="E67" s="287"/>
      <c r="F67" s="368"/>
      <c r="G67" s="368">
        <f t="shared" si="0"/>
        <v>0</v>
      </c>
    </row>
    <row r="68" spans="1:7" ht="15">
      <c r="A68" s="282"/>
      <c r="B68" s="342" t="s">
        <v>99</v>
      </c>
      <c r="C68" s="284"/>
      <c r="D68" s="282">
        <v>0.0135</v>
      </c>
      <c r="E68" s="287">
        <v>2</v>
      </c>
      <c r="F68" s="368">
        <v>415.9</v>
      </c>
      <c r="G68" s="368">
        <f t="shared" si="0"/>
        <v>5.614649999999999</v>
      </c>
    </row>
    <row r="69" spans="1:7" ht="15">
      <c r="A69" s="282"/>
      <c r="B69" s="282" t="s">
        <v>100</v>
      </c>
      <c r="C69" s="290"/>
      <c r="D69" s="282">
        <v>0.2</v>
      </c>
      <c r="E69" s="287">
        <v>200</v>
      </c>
      <c r="F69" s="368">
        <v>53</v>
      </c>
      <c r="G69" s="368">
        <f t="shared" si="0"/>
        <v>10.600000000000001</v>
      </c>
    </row>
    <row r="70" spans="1:7" ht="15">
      <c r="A70" s="282"/>
      <c r="B70" s="282" t="s">
        <v>27</v>
      </c>
      <c r="C70" s="290"/>
      <c r="D70" s="282">
        <v>0.008</v>
      </c>
      <c r="E70" s="287">
        <v>8</v>
      </c>
      <c r="F70" s="368"/>
      <c r="G70" s="368">
        <f aca="true" t="shared" si="1" ref="G70:G94">SUM(D70*F70)</f>
        <v>0</v>
      </c>
    </row>
    <row r="71" spans="1:7" ht="15">
      <c r="A71" s="282"/>
      <c r="B71" s="155" t="s">
        <v>105</v>
      </c>
      <c r="C71" s="284" t="s">
        <v>392</v>
      </c>
      <c r="D71" s="282">
        <v>0.055</v>
      </c>
      <c r="E71" s="287">
        <v>55</v>
      </c>
      <c r="F71" s="368">
        <v>44.82</v>
      </c>
      <c r="G71" s="368">
        <f t="shared" si="1"/>
        <v>2.4651</v>
      </c>
    </row>
    <row r="72" spans="1:7" ht="15">
      <c r="A72" s="282"/>
      <c r="B72" s="155"/>
      <c r="C72" s="284"/>
      <c r="D72" s="282"/>
      <c r="E72" s="287"/>
      <c r="F72" s="368"/>
      <c r="G72" s="368">
        <f t="shared" si="1"/>
        <v>0</v>
      </c>
    </row>
    <row r="73" spans="1:7" ht="15">
      <c r="A73" s="282"/>
      <c r="B73" s="155" t="s">
        <v>106</v>
      </c>
      <c r="C73" s="284" t="s">
        <v>390</v>
      </c>
      <c r="D73" s="282">
        <v>0.036</v>
      </c>
      <c r="E73" s="287">
        <v>36</v>
      </c>
      <c r="F73" s="368">
        <v>52.99</v>
      </c>
      <c r="G73" s="368">
        <f t="shared" si="1"/>
        <v>1.90764</v>
      </c>
    </row>
    <row r="74" spans="1:7" ht="15">
      <c r="A74" s="282"/>
      <c r="B74" s="155"/>
      <c r="C74" s="284"/>
      <c r="D74" s="282"/>
      <c r="E74" s="287"/>
      <c r="F74" s="368"/>
      <c r="G74" s="415">
        <f>SUM(G43:G73)</f>
        <v>76.85060000000001</v>
      </c>
    </row>
    <row r="75" spans="1:7" ht="15">
      <c r="A75" s="282"/>
      <c r="F75" s="368"/>
      <c r="G75" s="368"/>
    </row>
    <row r="76" spans="1:7" ht="15">
      <c r="A76" s="282"/>
      <c r="B76" s="282"/>
      <c r="C76" s="290"/>
      <c r="D76" s="282"/>
      <c r="E76" s="287"/>
      <c r="F76" s="368"/>
      <c r="G76" s="368"/>
    </row>
    <row r="77" spans="1:7" ht="15">
      <c r="A77" s="282"/>
      <c r="B77" s="328" t="s">
        <v>206</v>
      </c>
      <c r="C77" s="290"/>
      <c r="D77" s="282"/>
      <c r="E77" s="287"/>
      <c r="F77" s="368"/>
      <c r="G77" s="368"/>
    </row>
    <row r="78" spans="1:7" ht="15">
      <c r="A78" s="273"/>
      <c r="B78" s="273"/>
      <c r="C78" s="274"/>
      <c r="D78" s="273"/>
      <c r="E78" s="181"/>
      <c r="F78" s="368"/>
      <c r="G78" s="368"/>
    </row>
    <row r="79" spans="1:7" ht="15">
      <c r="A79" s="321" t="s">
        <v>203</v>
      </c>
      <c r="B79" s="321" t="s">
        <v>332</v>
      </c>
      <c r="C79" s="325" t="s">
        <v>123</v>
      </c>
      <c r="D79" s="324"/>
      <c r="E79" s="392"/>
      <c r="F79" s="368"/>
      <c r="G79" s="368"/>
    </row>
    <row r="80" spans="1:7" ht="15">
      <c r="A80" s="320"/>
      <c r="B80" s="320" t="s">
        <v>204</v>
      </c>
      <c r="C80" s="323"/>
      <c r="D80" s="324">
        <v>0.1294</v>
      </c>
      <c r="E80" s="392">
        <v>88</v>
      </c>
      <c r="F80" s="368">
        <v>390</v>
      </c>
      <c r="G80" s="368">
        <f t="shared" si="1"/>
        <v>50.465999999999994</v>
      </c>
    </row>
    <row r="81" spans="1:7" ht="15">
      <c r="A81" s="320"/>
      <c r="B81" s="320" t="s">
        <v>42</v>
      </c>
      <c r="C81" s="323"/>
      <c r="D81" s="324">
        <v>0.005</v>
      </c>
      <c r="E81" s="392">
        <v>5</v>
      </c>
      <c r="F81" s="368">
        <v>38</v>
      </c>
      <c r="G81" s="368">
        <f t="shared" si="1"/>
        <v>0.19</v>
      </c>
    </row>
    <row r="82" spans="1:7" ht="15">
      <c r="A82" s="320"/>
      <c r="B82" s="320" t="s">
        <v>21</v>
      </c>
      <c r="C82" s="323"/>
      <c r="D82" s="324">
        <v>0.002</v>
      </c>
      <c r="E82" s="392">
        <v>2</v>
      </c>
      <c r="F82" s="368">
        <v>138.04</v>
      </c>
      <c r="G82" s="368">
        <f t="shared" si="1"/>
        <v>0.27608</v>
      </c>
    </row>
    <row r="83" spans="1:7" ht="15">
      <c r="A83" s="320"/>
      <c r="B83" s="320" t="s">
        <v>119</v>
      </c>
      <c r="C83" s="323"/>
      <c r="D83" s="324">
        <v>0.026</v>
      </c>
      <c r="E83" s="392">
        <v>26</v>
      </c>
      <c r="F83" s="368">
        <v>150</v>
      </c>
      <c r="G83" s="368">
        <f t="shared" si="1"/>
        <v>3.9</v>
      </c>
    </row>
    <row r="84" spans="1:7" ht="15">
      <c r="A84" s="320"/>
      <c r="B84" s="320" t="s">
        <v>18</v>
      </c>
      <c r="C84" s="323"/>
      <c r="D84" s="324">
        <v>0.01</v>
      </c>
      <c r="E84" s="392">
        <v>10</v>
      </c>
      <c r="F84" s="368">
        <v>53</v>
      </c>
      <c r="G84" s="368">
        <f t="shared" si="1"/>
        <v>0.53</v>
      </c>
    </row>
    <row r="85" spans="1:7" ht="15">
      <c r="A85" s="320"/>
      <c r="B85" s="320" t="s">
        <v>42</v>
      </c>
      <c r="C85" s="323"/>
      <c r="D85" s="324">
        <v>0.0026</v>
      </c>
      <c r="E85" s="392">
        <v>2.6</v>
      </c>
      <c r="F85" s="368">
        <v>38</v>
      </c>
      <c r="G85" s="368">
        <f t="shared" si="1"/>
        <v>0.0988</v>
      </c>
    </row>
    <row r="86" spans="1:7" ht="15">
      <c r="A86" s="320"/>
      <c r="B86" s="320" t="s">
        <v>40</v>
      </c>
      <c r="C86" s="323"/>
      <c r="D86" s="324">
        <v>0.0004</v>
      </c>
      <c r="E86" s="392">
        <v>0.4</v>
      </c>
      <c r="F86" s="368">
        <v>19</v>
      </c>
      <c r="G86" s="368">
        <f t="shared" si="1"/>
        <v>0.0076</v>
      </c>
    </row>
    <row r="87" spans="1:7" ht="15">
      <c r="A87" s="273"/>
      <c r="B87" s="273"/>
      <c r="C87" s="274"/>
      <c r="D87" s="273"/>
      <c r="E87" s="181"/>
      <c r="F87" s="368"/>
      <c r="G87" s="368">
        <f t="shared" si="1"/>
        <v>0</v>
      </c>
    </row>
    <row r="88" spans="1:7" s="334" customFormat="1" ht="15">
      <c r="A88" s="340"/>
      <c r="B88" s="343" t="s">
        <v>333</v>
      </c>
      <c r="C88" s="291" t="s">
        <v>231</v>
      </c>
      <c r="D88" s="340"/>
      <c r="E88" s="181"/>
      <c r="F88" s="368"/>
      <c r="G88" s="368">
        <f t="shared" si="1"/>
        <v>0</v>
      </c>
    </row>
    <row r="89" spans="1:7" s="334" customFormat="1" ht="15">
      <c r="A89" s="340"/>
      <c r="B89" s="342" t="s">
        <v>176</v>
      </c>
      <c r="C89" s="341"/>
      <c r="D89" s="359">
        <v>0.001</v>
      </c>
      <c r="E89" s="205">
        <v>1</v>
      </c>
      <c r="F89" s="368">
        <v>440</v>
      </c>
      <c r="G89" s="368">
        <f t="shared" si="1"/>
        <v>0.44</v>
      </c>
    </row>
    <row r="90" spans="1:7" s="334" customFormat="1" ht="15">
      <c r="A90" s="340"/>
      <c r="B90" s="342" t="s">
        <v>249</v>
      </c>
      <c r="C90" s="347"/>
      <c r="D90" s="346">
        <v>0.015</v>
      </c>
      <c r="E90" s="392">
        <v>15</v>
      </c>
      <c r="F90" s="368">
        <v>126</v>
      </c>
      <c r="G90" s="368">
        <f t="shared" si="1"/>
        <v>1.89</v>
      </c>
    </row>
    <row r="91" spans="1:7" ht="15">
      <c r="A91" s="273"/>
      <c r="B91" s="342"/>
      <c r="C91" s="345"/>
      <c r="D91" s="342"/>
      <c r="E91" s="287"/>
      <c r="F91" s="368"/>
      <c r="G91" s="368">
        <f t="shared" si="1"/>
        <v>0</v>
      </c>
    </row>
    <row r="92" spans="1:7" ht="15">
      <c r="A92" s="273"/>
      <c r="B92" s="343"/>
      <c r="C92" s="347"/>
      <c r="D92" s="346"/>
      <c r="E92" s="392"/>
      <c r="F92" s="368"/>
      <c r="G92" s="368">
        <f t="shared" si="1"/>
        <v>0</v>
      </c>
    </row>
    <row r="93" spans="1:7" ht="15">
      <c r="A93" s="273"/>
      <c r="B93" s="343" t="s">
        <v>334</v>
      </c>
      <c r="C93" s="347" t="s">
        <v>390</v>
      </c>
      <c r="D93" s="346">
        <v>0.036</v>
      </c>
      <c r="E93" s="392">
        <v>36</v>
      </c>
      <c r="F93" s="368">
        <v>52.99</v>
      </c>
      <c r="G93" s="368">
        <f t="shared" si="1"/>
        <v>1.90764</v>
      </c>
    </row>
    <row r="94" spans="1:7" ht="15">
      <c r="A94" s="273"/>
      <c r="B94" s="273"/>
      <c r="C94" s="295"/>
      <c r="D94" s="359"/>
      <c r="E94" s="205"/>
      <c r="F94" s="368"/>
      <c r="G94" s="368">
        <f t="shared" si="1"/>
        <v>0</v>
      </c>
    </row>
    <row r="95" spans="1:7" ht="15">
      <c r="A95" s="273"/>
      <c r="B95" s="273"/>
      <c r="C95" s="274"/>
      <c r="D95" s="273"/>
      <c r="E95" s="181"/>
      <c r="F95" s="368"/>
      <c r="G95" s="415">
        <f>SUM(G80:G94)</f>
        <v>59.706119999999984</v>
      </c>
    </row>
  </sheetData>
  <sheetProtection/>
  <printOptions/>
  <pageMargins left="0.7" right="0.7" top="0.75" bottom="0.75" header="0.3" footer="0.3"/>
  <pageSetup horizontalDpi="600" verticalDpi="600" orientation="portrait" paperSize="9" scale="5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85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J13" sqref="J13"/>
    </sheetView>
  </sheetViews>
  <sheetFormatPr defaultColWidth="9.140625" defaultRowHeight="15"/>
  <cols>
    <col min="1" max="1" width="10.00390625" style="94" customWidth="1"/>
    <col min="2" max="2" width="28.7109375" style="94" customWidth="1"/>
    <col min="3" max="3" width="15.140625" style="15" customWidth="1"/>
    <col min="4" max="5" width="19.7109375" style="94" customWidth="1"/>
    <col min="6" max="16384" width="9.140625" style="94" customWidth="1"/>
  </cols>
  <sheetData>
    <row r="1" spans="1:7" ht="45.75" thickBot="1">
      <c r="A1" s="25" t="s">
        <v>0</v>
      </c>
      <c r="B1" s="24" t="s">
        <v>1</v>
      </c>
      <c r="C1" s="14" t="s">
        <v>2</v>
      </c>
      <c r="D1" s="29" t="s">
        <v>45</v>
      </c>
      <c r="E1" s="407" t="s">
        <v>46</v>
      </c>
      <c r="F1" s="368"/>
      <c r="G1" s="368"/>
    </row>
    <row r="2" spans="1:7" ht="15">
      <c r="A2" s="9"/>
      <c r="B2" s="13" t="s">
        <v>362</v>
      </c>
      <c r="C2" s="18"/>
      <c r="D2" s="21"/>
      <c r="E2" s="200"/>
      <c r="F2" s="368"/>
      <c r="G2" s="368"/>
    </row>
    <row r="3" spans="1:7" s="207" customFormat="1" ht="15">
      <c r="A3" s="64"/>
      <c r="B3" s="228" t="s">
        <v>112</v>
      </c>
      <c r="C3" s="226"/>
      <c r="D3" s="22"/>
      <c r="E3" s="227"/>
      <c r="F3" s="368"/>
      <c r="G3" s="368"/>
    </row>
    <row r="4" spans="1:7" ht="15">
      <c r="A4" s="65"/>
      <c r="B4" s="124"/>
      <c r="C4" s="125"/>
      <c r="D4" s="119"/>
      <c r="E4" s="202"/>
      <c r="F4" s="368"/>
      <c r="G4" s="368"/>
    </row>
    <row r="5" spans="1:7" ht="15">
      <c r="A5" s="65"/>
      <c r="B5" s="123"/>
      <c r="C5" s="126"/>
      <c r="D5" s="119"/>
      <c r="E5" s="416"/>
      <c r="F5" s="368"/>
      <c r="G5" s="368">
        <f aca="true" t="shared" si="0" ref="G5:G68">SUM(D5*F5)</f>
        <v>0</v>
      </c>
    </row>
    <row r="6" spans="1:7" ht="15">
      <c r="A6" s="92"/>
      <c r="B6" s="114"/>
      <c r="C6" s="129"/>
      <c r="D6" s="73"/>
      <c r="E6" s="417"/>
      <c r="F6" s="368"/>
      <c r="G6" s="368">
        <f t="shared" si="0"/>
        <v>0</v>
      </c>
    </row>
    <row r="7" spans="1:11" ht="15">
      <c r="A7" s="92" t="s">
        <v>380</v>
      </c>
      <c r="B7" s="120" t="s">
        <v>409</v>
      </c>
      <c r="C7" s="129" t="s">
        <v>121</v>
      </c>
      <c r="D7" s="73"/>
      <c r="E7" s="417"/>
      <c r="F7" s="368"/>
      <c r="G7" s="368">
        <f t="shared" si="0"/>
        <v>0</v>
      </c>
      <c r="H7" s="377"/>
      <c r="I7" s="377"/>
      <c r="J7" s="377"/>
      <c r="K7" s="378"/>
    </row>
    <row r="8" spans="1:11" ht="15">
      <c r="A8" s="92"/>
      <c r="B8" s="128" t="s">
        <v>55</v>
      </c>
      <c r="C8" s="129"/>
      <c r="D8" s="73">
        <v>0.088</v>
      </c>
      <c r="E8" s="417">
        <v>80</v>
      </c>
      <c r="F8" s="368">
        <v>150</v>
      </c>
      <c r="G8" s="368">
        <f t="shared" si="0"/>
        <v>13.2</v>
      </c>
      <c r="I8" s="363"/>
      <c r="J8" s="363"/>
      <c r="K8" s="363"/>
    </row>
    <row r="9" spans="1:7" ht="15">
      <c r="A9" s="81"/>
      <c r="B9" s="128" t="s">
        <v>56</v>
      </c>
      <c r="C9" s="129"/>
      <c r="D9" s="32">
        <v>0.08</v>
      </c>
      <c r="E9" s="418">
        <v>80</v>
      </c>
      <c r="F9" s="368">
        <v>53</v>
      </c>
      <c r="G9" s="368">
        <f t="shared" si="0"/>
        <v>4.24</v>
      </c>
    </row>
    <row r="10" spans="1:7" ht="15">
      <c r="A10" s="47"/>
      <c r="B10" s="128" t="s">
        <v>381</v>
      </c>
      <c r="C10" s="129"/>
      <c r="D10" s="50">
        <v>0.0387</v>
      </c>
      <c r="E10" s="419">
        <v>38.7</v>
      </c>
      <c r="F10" s="368"/>
      <c r="G10" s="368"/>
    </row>
    <row r="11" spans="1:7" ht="15">
      <c r="A11" s="104"/>
      <c r="B11" s="108" t="s">
        <v>57</v>
      </c>
      <c r="C11" s="129"/>
      <c r="D11" s="42">
        <v>0.0007</v>
      </c>
      <c r="E11" s="420">
        <v>0.7</v>
      </c>
      <c r="F11" s="368">
        <v>19</v>
      </c>
      <c r="G11" s="368">
        <f t="shared" si="0"/>
        <v>0.0133</v>
      </c>
    </row>
    <row r="12" spans="1:7" ht="15">
      <c r="A12" s="105"/>
      <c r="B12" s="117" t="s">
        <v>20</v>
      </c>
      <c r="C12" s="131"/>
      <c r="D12" s="89">
        <v>0.0066</v>
      </c>
      <c r="E12" s="421">
        <v>6.6</v>
      </c>
      <c r="F12" s="368">
        <v>600</v>
      </c>
      <c r="G12" s="368">
        <f t="shared" si="0"/>
        <v>3.96</v>
      </c>
    </row>
    <row r="13" spans="1:11" ht="15">
      <c r="A13" s="105"/>
      <c r="B13" s="105"/>
      <c r="C13" s="110"/>
      <c r="D13" s="50"/>
      <c r="E13" s="419"/>
      <c r="F13" s="368"/>
      <c r="G13" s="368">
        <f t="shared" si="0"/>
        <v>0</v>
      </c>
      <c r="I13" s="334"/>
      <c r="J13" s="334"/>
      <c r="K13" s="334"/>
    </row>
    <row r="14" spans="1:7" ht="15">
      <c r="A14" s="81"/>
      <c r="B14" s="104" t="s">
        <v>247</v>
      </c>
      <c r="C14" s="111">
        <v>200</v>
      </c>
      <c r="D14" s="93">
        <v>0.02</v>
      </c>
      <c r="E14" s="416">
        <v>200</v>
      </c>
      <c r="F14" s="368">
        <v>262.46</v>
      </c>
      <c r="G14" s="368">
        <f t="shared" si="0"/>
        <v>5.2492</v>
      </c>
    </row>
    <row r="15" spans="1:7" ht="15">
      <c r="A15" s="81"/>
      <c r="B15" s="103"/>
      <c r="C15" s="111"/>
      <c r="D15" s="84"/>
      <c r="E15" s="422"/>
      <c r="F15" s="368"/>
      <c r="G15" s="368">
        <f t="shared" si="0"/>
        <v>0</v>
      </c>
    </row>
    <row r="16" spans="1:7" ht="15">
      <c r="A16" s="81"/>
      <c r="B16" s="144" t="s">
        <v>128</v>
      </c>
      <c r="C16" s="87" t="s">
        <v>184</v>
      </c>
      <c r="D16" s="132">
        <v>0.11</v>
      </c>
      <c r="E16" s="422">
        <v>110</v>
      </c>
      <c r="F16" s="368">
        <v>100</v>
      </c>
      <c r="G16" s="368">
        <f t="shared" si="0"/>
        <v>11</v>
      </c>
    </row>
    <row r="17" spans="1:7" ht="15">
      <c r="A17" s="81"/>
      <c r="B17" s="107"/>
      <c r="C17" s="129"/>
      <c r="D17" s="84"/>
      <c r="E17" s="422"/>
      <c r="F17" s="368"/>
      <c r="G17" s="368">
        <f t="shared" si="0"/>
        <v>0</v>
      </c>
    </row>
    <row r="18" spans="1:7" ht="15">
      <c r="A18" s="81"/>
      <c r="B18" s="104" t="s">
        <v>41</v>
      </c>
      <c r="C18" s="127" t="s">
        <v>153</v>
      </c>
      <c r="D18" s="84">
        <v>0.04</v>
      </c>
      <c r="E18" s="422">
        <v>40</v>
      </c>
      <c r="F18" s="368">
        <v>44.82</v>
      </c>
      <c r="G18" s="368">
        <f t="shared" si="0"/>
        <v>1.7928</v>
      </c>
    </row>
    <row r="19" spans="1:7" ht="15">
      <c r="A19" s="208"/>
      <c r="B19" s="105" t="s">
        <v>43</v>
      </c>
      <c r="C19" s="131" t="s">
        <v>126</v>
      </c>
      <c r="D19" s="84">
        <v>0.03</v>
      </c>
      <c r="E19" s="422">
        <v>30</v>
      </c>
      <c r="F19" s="368">
        <v>52.99</v>
      </c>
      <c r="G19" s="368">
        <f t="shared" si="0"/>
        <v>1.5897</v>
      </c>
    </row>
    <row r="20" spans="1:7" ht="15">
      <c r="A20" s="208"/>
      <c r="B20" s="49"/>
      <c r="C20" s="131"/>
      <c r="D20" s="84"/>
      <c r="E20" s="422"/>
      <c r="F20" s="368"/>
      <c r="G20" s="368">
        <f t="shared" si="0"/>
        <v>0</v>
      </c>
    </row>
    <row r="21" spans="1:7" ht="15.75" thickBot="1">
      <c r="A21" s="259"/>
      <c r="B21" s="257"/>
      <c r="C21" s="258" t="s">
        <v>398</v>
      </c>
      <c r="D21" s="260"/>
      <c r="E21" s="423"/>
      <c r="F21" s="368"/>
      <c r="G21" s="415">
        <f>SUM(G4:G20)</f>
        <v>41.045</v>
      </c>
    </row>
    <row r="22" spans="1:7" ht="15">
      <c r="A22" s="288"/>
      <c r="B22" s="288"/>
      <c r="C22" s="289"/>
      <c r="D22" s="288"/>
      <c r="E22" s="424"/>
      <c r="F22" s="368"/>
      <c r="G22" s="368">
        <f t="shared" si="0"/>
        <v>0</v>
      </c>
    </row>
    <row r="23" spans="1:7" ht="15">
      <c r="A23" s="282"/>
      <c r="B23" s="286" t="s">
        <v>146</v>
      </c>
      <c r="C23" s="290"/>
      <c r="D23" s="282"/>
      <c r="E23" s="390"/>
      <c r="F23" s="368"/>
      <c r="G23" s="368">
        <f t="shared" si="0"/>
        <v>0</v>
      </c>
    </row>
    <row r="24" spans="1:7" ht="15">
      <c r="A24" s="155"/>
      <c r="B24" s="155" t="s">
        <v>154</v>
      </c>
      <c r="C24" s="156">
        <v>80</v>
      </c>
      <c r="D24" s="282"/>
      <c r="E24" s="390"/>
      <c r="F24" s="368"/>
      <c r="G24" s="368">
        <f t="shared" si="0"/>
        <v>0</v>
      </c>
    </row>
    <row r="25" spans="1:7" ht="15">
      <c r="A25" s="282"/>
      <c r="B25" s="282" t="s">
        <v>155</v>
      </c>
      <c r="C25" s="282"/>
      <c r="D25" s="282">
        <v>0.0768</v>
      </c>
      <c r="E25" s="390">
        <v>60</v>
      </c>
      <c r="F25" s="368">
        <v>29</v>
      </c>
      <c r="G25" s="368">
        <f t="shared" si="0"/>
        <v>2.2272</v>
      </c>
    </row>
    <row r="26" spans="1:7" ht="15">
      <c r="A26" s="282"/>
      <c r="B26" s="282" t="s">
        <v>90</v>
      </c>
      <c r="C26" s="282"/>
      <c r="D26" s="282">
        <v>0.0168</v>
      </c>
      <c r="E26" s="390">
        <v>14.4</v>
      </c>
      <c r="F26" s="368">
        <v>30</v>
      </c>
      <c r="G26" s="368">
        <f t="shared" si="0"/>
        <v>0.504</v>
      </c>
    </row>
    <row r="27" spans="1:7" ht="15">
      <c r="A27" s="282"/>
      <c r="B27" s="282" t="s">
        <v>132</v>
      </c>
      <c r="C27" s="282"/>
      <c r="D27" s="282">
        <v>0.00024</v>
      </c>
      <c r="E27" s="390">
        <v>0.24</v>
      </c>
      <c r="F27" s="368">
        <v>320</v>
      </c>
      <c r="G27" s="368">
        <f t="shared" si="0"/>
        <v>0.07680000000000001</v>
      </c>
    </row>
    <row r="28" spans="1:7" ht="15">
      <c r="A28" s="282"/>
      <c r="B28" s="282" t="s">
        <v>27</v>
      </c>
      <c r="C28" s="282"/>
      <c r="D28" s="282">
        <v>0.0008</v>
      </c>
      <c r="E28" s="390">
        <v>0.8</v>
      </c>
      <c r="F28" s="368">
        <v>76</v>
      </c>
      <c r="G28" s="368">
        <f t="shared" si="0"/>
        <v>0.0608</v>
      </c>
    </row>
    <row r="29" spans="1:7" ht="15">
      <c r="A29" s="282"/>
      <c r="B29" s="282" t="s">
        <v>62</v>
      </c>
      <c r="C29" s="282"/>
      <c r="D29" s="282">
        <v>0.0064</v>
      </c>
      <c r="E29" s="390">
        <v>6.4</v>
      </c>
      <c r="F29" s="368">
        <v>138.04</v>
      </c>
      <c r="G29" s="368">
        <f t="shared" si="0"/>
        <v>0.883456</v>
      </c>
    </row>
    <row r="30" spans="1:7" ht="15">
      <c r="A30" s="282"/>
      <c r="B30" s="282" t="s">
        <v>15</v>
      </c>
      <c r="C30" s="282"/>
      <c r="D30" s="282">
        <v>0.0005</v>
      </c>
      <c r="E30" s="390">
        <v>0.5</v>
      </c>
      <c r="F30" s="368">
        <v>19</v>
      </c>
      <c r="G30" s="368">
        <f t="shared" si="0"/>
        <v>0.0095</v>
      </c>
    </row>
    <row r="31" spans="1:7" ht="15">
      <c r="A31" s="282"/>
      <c r="B31" s="282" t="s">
        <v>54</v>
      </c>
      <c r="C31" s="282"/>
      <c r="D31" s="282">
        <v>0.09</v>
      </c>
      <c r="E31" s="390">
        <v>9</v>
      </c>
      <c r="F31" s="368">
        <v>140</v>
      </c>
      <c r="G31" s="368">
        <f t="shared" si="0"/>
        <v>12.6</v>
      </c>
    </row>
    <row r="32" spans="1:7" ht="15">
      <c r="A32" s="155" t="s">
        <v>386</v>
      </c>
      <c r="B32" s="155" t="s">
        <v>205</v>
      </c>
      <c r="C32" s="156" t="s">
        <v>351</v>
      </c>
      <c r="D32" s="282"/>
      <c r="E32" s="390"/>
      <c r="F32" s="368"/>
      <c r="G32" s="368">
        <f t="shared" si="0"/>
        <v>0</v>
      </c>
    </row>
    <row r="33" spans="1:7" ht="15">
      <c r="A33" s="282"/>
      <c r="B33" s="282" t="s">
        <v>92</v>
      </c>
      <c r="C33" s="282"/>
      <c r="D33" s="282">
        <v>0.035</v>
      </c>
      <c r="E33" s="390">
        <v>25.7</v>
      </c>
      <c r="F33" s="368">
        <v>27</v>
      </c>
      <c r="G33" s="368">
        <v>2.7</v>
      </c>
    </row>
    <row r="34" spans="1:7" ht="15">
      <c r="A34" s="282"/>
      <c r="B34" s="282" t="s">
        <v>156</v>
      </c>
      <c r="C34" s="282"/>
      <c r="D34" s="282">
        <v>0.01</v>
      </c>
      <c r="E34" s="390">
        <v>10</v>
      </c>
      <c r="F34" s="368">
        <v>90</v>
      </c>
      <c r="G34" s="368">
        <v>0.45</v>
      </c>
    </row>
    <row r="35" spans="1:7" ht="15">
      <c r="A35" s="282"/>
      <c r="B35" s="282" t="s">
        <v>26</v>
      </c>
      <c r="C35" s="282"/>
      <c r="D35" s="282">
        <v>0.016</v>
      </c>
      <c r="E35" s="390">
        <v>12.8</v>
      </c>
      <c r="F35" s="368">
        <v>37</v>
      </c>
      <c r="G35" s="368">
        <v>0.481</v>
      </c>
    </row>
    <row r="36" spans="1:7" ht="15">
      <c r="A36" s="282"/>
      <c r="B36" s="282" t="s">
        <v>90</v>
      </c>
      <c r="C36" s="282"/>
      <c r="D36" s="282">
        <v>0.003</v>
      </c>
      <c r="E36" s="390">
        <v>2.5</v>
      </c>
      <c r="F36" s="368">
        <v>30</v>
      </c>
      <c r="G36" s="368">
        <v>0.18</v>
      </c>
    </row>
    <row r="37" spans="1:7" ht="15">
      <c r="A37" s="282"/>
      <c r="B37" s="282" t="s">
        <v>157</v>
      </c>
      <c r="C37" s="282"/>
      <c r="D37" s="282">
        <v>0.017</v>
      </c>
      <c r="E37" s="390">
        <v>15</v>
      </c>
      <c r="F37" s="368">
        <v>90</v>
      </c>
      <c r="G37" s="368">
        <v>1.53</v>
      </c>
    </row>
    <row r="38" spans="1:7" ht="15">
      <c r="A38" s="282"/>
      <c r="B38" s="282" t="s">
        <v>14</v>
      </c>
      <c r="C38" s="282"/>
      <c r="D38" s="282">
        <v>0.005</v>
      </c>
      <c r="E38" s="390">
        <v>5</v>
      </c>
      <c r="F38" s="368">
        <v>600</v>
      </c>
      <c r="G38" s="368">
        <v>3</v>
      </c>
    </row>
    <row r="39" spans="1:7" ht="15">
      <c r="A39" s="282"/>
      <c r="B39" s="282" t="s">
        <v>15</v>
      </c>
      <c r="C39" s="282"/>
      <c r="D39" s="282">
        <v>0.0005</v>
      </c>
      <c r="E39" s="390">
        <v>0.5</v>
      </c>
      <c r="F39" s="368">
        <v>19</v>
      </c>
      <c r="G39" s="368">
        <v>0.0076</v>
      </c>
    </row>
    <row r="40" spans="1:7" ht="15">
      <c r="A40" s="282"/>
      <c r="B40" s="282" t="s">
        <v>53</v>
      </c>
      <c r="C40" s="290"/>
      <c r="D40" s="282">
        <v>0.01</v>
      </c>
      <c r="E40" s="287">
        <v>10</v>
      </c>
      <c r="F40" s="368">
        <v>212.5</v>
      </c>
      <c r="G40" s="368">
        <v>2.125</v>
      </c>
    </row>
    <row r="41" spans="1:7" ht="15">
      <c r="A41" s="282"/>
      <c r="B41" s="282"/>
      <c r="C41" s="290"/>
      <c r="D41" s="282"/>
      <c r="E41" s="287"/>
      <c r="F41" s="368"/>
      <c r="G41" s="368">
        <f t="shared" si="0"/>
        <v>0</v>
      </c>
    </row>
    <row r="42" spans="1:7" ht="15">
      <c r="A42" s="155" t="s">
        <v>301</v>
      </c>
      <c r="B42" s="155" t="s">
        <v>302</v>
      </c>
      <c r="C42" s="284" t="s">
        <v>279</v>
      </c>
      <c r="D42" s="282"/>
      <c r="E42" s="287"/>
      <c r="F42" s="368"/>
      <c r="G42" s="368">
        <f t="shared" si="0"/>
        <v>0</v>
      </c>
    </row>
    <row r="43" spans="1:7" ht="15">
      <c r="A43" s="282"/>
      <c r="B43" s="282" t="s">
        <v>16</v>
      </c>
      <c r="C43" s="290"/>
      <c r="D43" s="282">
        <v>0.0868</v>
      </c>
      <c r="E43" s="287">
        <v>79</v>
      </c>
      <c r="F43" s="368">
        <v>460</v>
      </c>
      <c r="G43" s="368">
        <f t="shared" si="0"/>
        <v>39.928000000000004</v>
      </c>
    </row>
    <row r="44" spans="1:7" s="334" customFormat="1" ht="15">
      <c r="A44" s="342"/>
      <c r="B44" s="342" t="s">
        <v>42</v>
      </c>
      <c r="C44" s="345"/>
      <c r="D44" s="342">
        <v>0.003</v>
      </c>
      <c r="E44" s="287">
        <v>3</v>
      </c>
      <c r="F44" s="368">
        <v>38</v>
      </c>
      <c r="G44" s="368">
        <f t="shared" si="0"/>
        <v>0.114</v>
      </c>
    </row>
    <row r="45" spans="1:7" ht="15">
      <c r="A45" s="282"/>
      <c r="B45" s="282" t="s">
        <v>20</v>
      </c>
      <c r="C45" s="290"/>
      <c r="D45" s="282">
        <v>0.0048</v>
      </c>
      <c r="E45" s="287">
        <v>4.8</v>
      </c>
      <c r="F45" s="368">
        <v>600</v>
      </c>
      <c r="G45" s="368">
        <f t="shared" si="0"/>
        <v>2.88</v>
      </c>
    </row>
    <row r="46" spans="1:7" ht="15">
      <c r="A46" s="282"/>
      <c r="B46" s="282" t="s">
        <v>90</v>
      </c>
      <c r="C46" s="290"/>
      <c r="D46" s="282">
        <v>0.012</v>
      </c>
      <c r="E46" s="287">
        <v>10</v>
      </c>
      <c r="F46" s="368">
        <v>30</v>
      </c>
      <c r="G46" s="368">
        <f t="shared" si="0"/>
        <v>0.36</v>
      </c>
    </row>
    <row r="47" spans="1:7" ht="15">
      <c r="A47" s="282"/>
      <c r="B47" s="282" t="s">
        <v>54</v>
      </c>
      <c r="C47" s="290"/>
      <c r="D47" s="282">
        <v>0.0032</v>
      </c>
      <c r="E47" s="287">
        <v>3.2</v>
      </c>
      <c r="F47" s="368">
        <v>140</v>
      </c>
      <c r="G47" s="368">
        <f t="shared" si="0"/>
        <v>0.448</v>
      </c>
    </row>
    <row r="48" spans="1:7" ht="15">
      <c r="A48" s="282"/>
      <c r="B48" s="282" t="s">
        <v>15</v>
      </c>
      <c r="C48" s="290"/>
      <c r="D48" s="282">
        <v>0.0006</v>
      </c>
      <c r="E48" s="287">
        <v>0.6</v>
      </c>
      <c r="F48" s="368">
        <v>19</v>
      </c>
      <c r="G48" s="368">
        <f t="shared" si="0"/>
        <v>0.011399999999999999</v>
      </c>
    </row>
    <row r="49" spans="1:7" ht="15">
      <c r="A49" s="282"/>
      <c r="B49" s="282"/>
      <c r="C49" s="290"/>
      <c r="D49" s="282"/>
      <c r="E49" s="287"/>
      <c r="F49" s="368"/>
      <c r="G49" s="368">
        <f t="shared" si="0"/>
        <v>0</v>
      </c>
    </row>
    <row r="50" spans="1:7" ht="15">
      <c r="A50" s="155" t="s">
        <v>113</v>
      </c>
      <c r="B50" s="155" t="s">
        <v>255</v>
      </c>
      <c r="C50" s="284" t="s">
        <v>349</v>
      </c>
      <c r="D50" s="282"/>
      <c r="E50" s="287"/>
      <c r="F50" s="368"/>
      <c r="G50" s="368">
        <f t="shared" si="0"/>
        <v>0</v>
      </c>
    </row>
    <row r="51" spans="1:7" ht="15">
      <c r="A51" s="282"/>
      <c r="B51" s="282" t="s">
        <v>256</v>
      </c>
      <c r="C51" s="290"/>
      <c r="D51" s="282">
        <v>0.045</v>
      </c>
      <c r="E51" s="287">
        <v>45</v>
      </c>
      <c r="F51" s="368">
        <v>44</v>
      </c>
      <c r="G51" s="368">
        <f t="shared" si="0"/>
        <v>1.98</v>
      </c>
    </row>
    <row r="52" spans="1:7" ht="15">
      <c r="A52" s="282"/>
      <c r="B52" s="282" t="s">
        <v>52</v>
      </c>
      <c r="C52" s="290"/>
      <c r="D52" s="282">
        <v>0.0063</v>
      </c>
      <c r="E52" s="287">
        <v>6.3</v>
      </c>
      <c r="F52" s="368">
        <v>600</v>
      </c>
      <c r="G52" s="368">
        <f t="shared" si="0"/>
        <v>3.7800000000000002</v>
      </c>
    </row>
    <row r="53" spans="1:7" ht="15">
      <c r="A53" s="282"/>
      <c r="B53" s="282" t="s">
        <v>40</v>
      </c>
      <c r="C53" s="290"/>
      <c r="D53" s="282">
        <v>0.0006</v>
      </c>
      <c r="E53" s="287">
        <v>0.6</v>
      </c>
      <c r="F53" s="368">
        <v>19</v>
      </c>
      <c r="G53" s="368">
        <f t="shared" si="0"/>
        <v>0.011399999999999999</v>
      </c>
    </row>
    <row r="54" spans="1:7" ht="15">
      <c r="A54" s="282"/>
      <c r="B54" s="282"/>
      <c r="C54" s="290"/>
      <c r="D54" s="282"/>
      <c r="E54" s="287"/>
      <c r="F54" s="368"/>
      <c r="G54" s="368">
        <f t="shared" si="0"/>
        <v>0</v>
      </c>
    </row>
    <row r="55" spans="1:7" ht="15">
      <c r="A55" s="155"/>
      <c r="B55" s="155" t="s">
        <v>274</v>
      </c>
      <c r="C55" s="284" t="s">
        <v>121</v>
      </c>
      <c r="D55" s="282">
        <v>0.2</v>
      </c>
      <c r="E55" s="287">
        <v>200</v>
      </c>
      <c r="F55" s="368">
        <v>47</v>
      </c>
      <c r="G55" s="368">
        <f t="shared" si="0"/>
        <v>9.4</v>
      </c>
    </row>
    <row r="56" spans="1:7" ht="15">
      <c r="A56" s="282"/>
      <c r="B56" s="282"/>
      <c r="C56" s="290"/>
      <c r="D56" s="282"/>
      <c r="E56" s="287"/>
      <c r="F56" s="368"/>
      <c r="G56" s="368">
        <f t="shared" si="0"/>
        <v>0</v>
      </c>
    </row>
    <row r="57" spans="1:7" ht="15">
      <c r="A57" s="282"/>
      <c r="B57" s="343" t="s">
        <v>403</v>
      </c>
      <c r="C57" s="347" t="s">
        <v>404</v>
      </c>
      <c r="D57" s="282">
        <v>0.016</v>
      </c>
      <c r="E57" s="287">
        <v>15</v>
      </c>
      <c r="F57" s="425"/>
      <c r="G57" s="368"/>
    </row>
    <row r="58" spans="1:7" ht="15">
      <c r="A58" s="282"/>
      <c r="B58" s="155" t="s">
        <v>105</v>
      </c>
      <c r="C58" s="284" t="s">
        <v>392</v>
      </c>
      <c r="D58" s="282">
        <v>0.055</v>
      </c>
      <c r="E58" s="287">
        <v>55</v>
      </c>
      <c r="F58" s="368">
        <v>44.82</v>
      </c>
      <c r="G58" s="368">
        <f t="shared" si="0"/>
        <v>2.4651</v>
      </c>
    </row>
    <row r="59" spans="1:7" ht="15">
      <c r="A59" s="282"/>
      <c r="B59" s="155" t="s">
        <v>106</v>
      </c>
      <c r="C59" s="284" t="s">
        <v>390</v>
      </c>
      <c r="D59" s="282">
        <v>0.036</v>
      </c>
      <c r="E59" s="287">
        <v>36</v>
      </c>
      <c r="F59" s="368">
        <v>52.99</v>
      </c>
      <c r="G59" s="368">
        <f t="shared" si="0"/>
        <v>1.90764</v>
      </c>
    </row>
    <row r="60" spans="1:7" ht="15">
      <c r="A60" s="282"/>
      <c r="B60" s="343"/>
      <c r="C60" s="347"/>
      <c r="D60" s="282"/>
      <c r="E60" s="287"/>
      <c r="F60" s="425"/>
      <c r="G60" s="415">
        <f>SUM(G22:G59)</f>
        <v>90.120896</v>
      </c>
    </row>
    <row r="61" spans="1:7" ht="15">
      <c r="A61" s="273"/>
      <c r="B61" s="328" t="s">
        <v>206</v>
      </c>
      <c r="C61" s="274"/>
      <c r="D61" s="273"/>
      <c r="E61" s="181"/>
      <c r="F61" s="368"/>
      <c r="G61" s="368">
        <f t="shared" si="0"/>
        <v>0</v>
      </c>
    </row>
    <row r="62" spans="1:7" ht="15">
      <c r="A62" s="273"/>
      <c r="B62" s="273"/>
      <c r="C62" s="274"/>
      <c r="D62" s="273"/>
      <c r="E62" s="181"/>
      <c r="F62" s="368"/>
      <c r="G62" s="368">
        <f t="shared" si="0"/>
        <v>0</v>
      </c>
    </row>
    <row r="63" spans="1:7" ht="15">
      <c r="A63" s="353" t="s">
        <v>263</v>
      </c>
      <c r="B63" s="300" t="s">
        <v>210</v>
      </c>
      <c r="C63" s="325" t="s">
        <v>273</v>
      </c>
      <c r="D63" s="320"/>
      <c r="E63" s="287"/>
      <c r="F63" s="368"/>
      <c r="G63" s="368">
        <f t="shared" si="0"/>
        <v>0</v>
      </c>
    </row>
    <row r="64" spans="1:7" ht="15">
      <c r="A64" s="326"/>
      <c r="B64" s="318" t="s">
        <v>116</v>
      </c>
      <c r="C64" s="323"/>
      <c r="D64" s="324">
        <v>0.07432</v>
      </c>
      <c r="E64" s="392">
        <v>53</v>
      </c>
      <c r="F64" s="368">
        <v>235</v>
      </c>
      <c r="G64" s="368">
        <f t="shared" si="0"/>
        <v>17.4652</v>
      </c>
    </row>
    <row r="65" spans="1:7" ht="15">
      <c r="A65" s="326"/>
      <c r="B65" s="318" t="s">
        <v>69</v>
      </c>
      <c r="C65" s="323"/>
      <c r="D65" s="324">
        <v>0.0076</v>
      </c>
      <c r="E65" s="392">
        <v>7.6</v>
      </c>
      <c r="F65" s="368">
        <v>44.82</v>
      </c>
      <c r="G65" s="368">
        <f t="shared" si="0"/>
        <v>0.340632</v>
      </c>
    </row>
    <row r="66" spans="1:7" ht="15">
      <c r="A66" s="326"/>
      <c r="B66" s="318" t="s">
        <v>117</v>
      </c>
      <c r="C66" s="323"/>
      <c r="D66" s="324">
        <v>0.01032</v>
      </c>
      <c r="E66" s="392">
        <v>10.32</v>
      </c>
      <c r="F66" s="368">
        <v>53</v>
      </c>
      <c r="G66" s="368">
        <f t="shared" si="0"/>
        <v>0.54696</v>
      </c>
    </row>
    <row r="67" spans="1:7" ht="15">
      <c r="A67" s="326"/>
      <c r="B67" s="318" t="s">
        <v>111</v>
      </c>
      <c r="C67" s="323"/>
      <c r="D67" s="324">
        <v>0.0066</v>
      </c>
      <c r="E67" s="392">
        <v>6.6</v>
      </c>
      <c r="F67" s="368">
        <v>98</v>
      </c>
      <c r="G67" s="368">
        <f t="shared" si="0"/>
        <v>0.6468</v>
      </c>
    </row>
    <row r="68" spans="1:7" ht="15">
      <c r="A68" s="326"/>
      <c r="B68" s="318"/>
      <c r="C68" s="323"/>
      <c r="D68" s="324"/>
      <c r="E68" s="392">
        <f>SUM(E67*1.56)</f>
        <v>10.296</v>
      </c>
      <c r="F68" s="368"/>
      <c r="G68" s="368">
        <f t="shared" si="0"/>
        <v>0</v>
      </c>
    </row>
    <row r="69" spans="1:7" ht="15">
      <c r="A69" s="326"/>
      <c r="B69" s="318" t="s">
        <v>95</v>
      </c>
      <c r="C69" s="323"/>
      <c r="D69" s="324">
        <v>0.006</v>
      </c>
      <c r="E69" s="392">
        <v>5</v>
      </c>
      <c r="F69" s="368">
        <v>30</v>
      </c>
      <c r="G69" s="368">
        <f aca="true" t="shared" si="1" ref="G69:G84">SUM(D69*F69)</f>
        <v>0.18</v>
      </c>
    </row>
    <row r="70" spans="1:7" ht="15">
      <c r="A70" s="326"/>
      <c r="B70" s="318" t="s">
        <v>13</v>
      </c>
      <c r="C70" s="323"/>
      <c r="D70" s="324">
        <v>0.003</v>
      </c>
      <c r="E70" s="392">
        <v>3</v>
      </c>
      <c r="F70" s="368">
        <v>138.04</v>
      </c>
      <c r="G70" s="368">
        <f t="shared" si="1"/>
        <v>0.41412</v>
      </c>
    </row>
    <row r="71" spans="1:7" ht="15">
      <c r="A71" s="326"/>
      <c r="B71" s="318" t="s">
        <v>115</v>
      </c>
      <c r="C71" s="323"/>
      <c r="D71" s="324">
        <v>0.0004</v>
      </c>
      <c r="E71" s="392">
        <v>0.4</v>
      </c>
      <c r="F71" s="368">
        <v>19</v>
      </c>
      <c r="G71" s="368">
        <f t="shared" si="1"/>
        <v>0.0076</v>
      </c>
    </row>
    <row r="72" spans="1:7" ht="15">
      <c r="A72" s="273"/>
      <c r="B72" s="273"/>
      <c r="C72" s="274"/>
      <c r="D72" s="273"/>
      <c r="E72" s="181"/>
      <c r="F72" s="368"/>
      <c r="G72" s="368">
        <f t="shared" si="1"/>
        <v>0</v>
      </c>
    </row>
    <row r="73" spans="1:7" ht="15">
      <c r="A73" s="343" t="s">
        <v>161</v>
      </c>
      <c r="B73" s="343" t="s">
        <v>234</v>
      </c>
      <c r="C73" s="347" t="s">
        <v>388</v>
      </c>
      <c r="D73" s="342"/>
      <c r="E73" s="287"/>
      <c r="F73" s="368"/>
      <c r="G73" s="368">
        <f t="shared" si="1"/>
        <v>0</v>
      </c>
    </row>
    <row r="74" spans="1:7" ht="15">
      <c r="A74" s="342"/>
      <c r="B74" s="342" t="s">
        <v>90</v>
      </c>
      <c r="C74" s="345"/>
      <c r="D74" s="346">
        <v>0.015</v>
      </c>
      <c r="E74" s="392">
        <v>12</v>
      </c>
      <c r="F74" s="368">
        <v>30</v>
      </c>
      <c r="G74" s="368">
        <f t="shared" si="1"/>
        <v>0.44999999999999996</v>
      </c>
    </row>
    <row r="75" spans="1:7" ht="15">
      <c r="A75" s="342"/>
      <c r="B75" s="342" t="s">
        <v>162</v>
      </c>
      <c r="C75" s="345"/>
      <c r="D75" s="346">
        <v>0.016</v>
      </c>
      <c r="E75" s="392">
        <v>16</v>
      </c>
      <c r="F75" s="368">
        <v>150</v>
      </c>
      <c r="G75" s="368">
        <f t="shared" si="1"/>
        <v>2.4</v>
      </c>
    </row>
    <row r="76" spans="1:7" ht="15">
      <c r="A76" s="342"/>
      <c r="B76" s="342" t="s">
        <v>163</v>
      </c>
      <c r="C76" s="345"/>
      <c r="D76" s="346">
        <v>0.04</v>
      </c>
      <c r="E76" s="392">
        <v>40</v>
      </c>
      <c r="F76" s="368">
        <v>140</v>
      </c>
      <c r="G76" s="368">
        <f t="shared" si="1"/>
        <v>5.6000000000000005</v>
      </c>
    </row>
    <row r="77" spans="1:7" ht="15">
      <c r="A77" s="342"/>
      <c r="B77" s="342" t="s">
        <v>15</v>
      </c>
      <c r="C77" s="345"/>
      <c r="D77" s="346">
        <v>0.0004</v>
      </c>
      <c r="E77" s="392">
        <v>0.4</v>
      </c>
      <c r="F77" s="368">
        <v>19</v>
      </c>
      <c r="G77" s="368">
        <f t="shared" si="1"/>
        <v>0.0076</v>
      </c>
    </row>
    <row r="78" spans="1:7" ht="15">
      <c r="A78" s="342"/>
      <c r="B78" s="342" t="s">
        <v>13</v>
      </c>
      <c r="C78" s="345"/>
      <c r="D78" s="346">
        <v>0.0053</v>
      </c>
      <c r="E78" s="392">
        <v>5.3</v>
      </c>
      <c r="F78" s="368">
        <v>138.04</v>
      </c>
      <c r="G78" s="368">
        <f t="shared" si="1"/>
        <v>0.7316119999999999</v>
      </c>
    </row>
    <row r="79" spans="1:7" ht="15">
      <c r="A79" s="273"/>
      <c r="B79" s="273"/>
      <c r="C79" s="274"/>
      <c r="D79" s="273"/>
      <c r="E79" s="181"/>
      <c r="F79" s="368"/>
      <c r="G79" s="368">
        <f t="shared" si="1"/>
        <v>0</v>
      </c>
    </row>
    <row r="80" spans="1:7" ht="15">
      <c r="A80" s="342"/>
      <c r="B80" s="343" t="s">
        <v>207</v>
      </c>
      <c r="C80" s="347">
        <v>200</v>
      </c>
      <c r="D80" s="346"/>
      <c r="E80" s="392"/>
      <c r="F80" s="368"/>
      <c r="G80" s="368">
        <f t="shared" si="1"/>
        <v>0</v>
      </c>
    </row>
    <row r="81" spans="1:7" ht="15">
      <c r="A81" s="342"/>
      <c r="B81" s="342" t="s">
        <v>208</v>
      </c>
      <c r="C81" s="285"/>
      <c r="D81" s="346">
        <v>0.2</v>
      </c>
      <c r="E81" s="392">
        <v>200</v>
      </c>
      <c r="F81" s="368">
        <v>125</v>
      </c>
      <c r="G81" s="368">
        <f t="shared" si="1"/>
        <v>25</v>
      </c>
    </row>
    <row r="82" spans="1:7" ht="15">
      <c r="A82" s="342"/>
      <c r="B82" s="342"/>
      <c r="C82" s="285"/>
      <c r="D82" s="346"/>
      <c r="E82" s="392"/>
      <c r="F82" s="368"/>
      <c r="G82" s="368">
        <f t="shared" si="1"/>
        <v>0</v>
      </c>
    </row>
    <row r="83" spans="1:7" ht="15">
      <c r="A83" s="342"/>
      <c r="B83" s="343" t="s">
        <v>30</v>
      </c>
      <c r="C83" s="285" t="s">
        <v>391</v>
      </c>
      <c r="D83" s="342">
        <v>0.024</v>
      </c>
      <c r="E83" s="287">
        <v>24</v>
      </c>
      <c r="F83" s="368">
        <v>52.99</v>
      </c>
      <c r="G83" s="368">
        <f t="shared" si="1"/>
        <v>1.27176</v>
      </c>
    </row>
    <row r="84" spans="1:7" ht="15">
      <c r="A84" s="273"/>
      <c r="B84" s="273"/>
      <c r="C84" s="274"/>
      <c r="D84" s="273"/>
      <c r="E84" s="181"/>
      <c r="F84" s="368"/>
      <c r="G84" s="368">
        <f t="shared" si="1"/>
        <v>0</v>
      </c>
    </row>
    <row r="85" spans="1:7" ht="15">
      <c r="A85" s="273"/>
      <c r="B85" s="273"/>
      <c r="C85" s="274"/>
      <c r="D85" s="273"/>
      <c r="E85" s="181"/>
      <c r="F85" s="368"/>
      <c r="G85" s="415">
        <f>SUM(G64:G84)</f>
        <v>55.06228399999999</v>
      </c>
    </row>
  </sheetData>
  <sheetProtection/>
  <printOptions/>
  <pageMargins left="0.7" right="0.7" top="0.75" bottom="0.75" header="0.3" footer="0.3"/>
  <pageSetup horizontalDpi="600" verticalDpi="600" orientation="portrait" paperSize="9" scale="7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84"/>
  <sheetViews>
    <sheetView zoomScalePageLayoutView="0" workbookViewId="0" topLeftCell="A1">
      <pane ySplit="1" topLeftCell="A47" activePane="bottomLeft" state="frozen"/>
      <selection pane="topLeft" activeCell="A1" sqref="A1"/>
      <selection pane="bottomLeft" activeCell="P54" sqref="P54"/>
    </sheetView>
  </sheetViews>
  <sheetFormatPr defaultColWidth="9.140625" defaultRowHeight="15"/>
  <cols>
    <col min="1" max="1" width="10.00390625" style="94" customWidth="1"/>
    <col min="2" max="2" width="29.28125" style="94" customWidth="1"/>
    <col min="3" max="3" width="10.00390625" style="94" customWidth="1"/>
    <col min="4" max="5" width="17.00390625" style="94" customWidth="1"/>
    <col min="6" max="16384" width="9.140625" style="94" customWidth="1"/>
  </cols>
  <sheetData>
    <row r="1" spans="1:7" ht="50.25" customHeight="1" thickBot="1">
      <c r="A1" s="30" t="s">
        <v>0</v>
      </c>
      <c r="B1" s="29" t="s">
        <v>1</v>
      </c>
      <c r="C1" s="2" t="s">
        <v>2</v>
      </c>
      <c r="D1" s="28" t="s">
        <v>45</v>
      </c>
      <c r="E1" s="382" t="s">
        <v>46</v>
      </c>
      <c r="F1" s="368"/>
      <c r="G1" s="368"/>
    </row>
    <row r="2" spans="1:7" ht="15">
      <c r="A2" s="64"/>
      <c r="B2" s="85" t="s">
        <v>6</v>
      </c>
      <c r="C2" s="4"/>
      <c r="D2" s="22"/>
      <c r="E2" s="227"/>
      <c r="F2" s="368"/>
      <c r="G2" s="368"/>
    </row>
    <row r="3" spans="1:7" s="207" customFormat="1" ht="15">
      <c r="A3" s="64"/>
      <c r="B3" s="85" t="s">
        <v>112</v>
      </c>
      <c r="C3" s="4"/>
      <c r="D3" s="22"/>
      <c r="E3" s="227"/>
      <c r="F3" s="368"/>
      <c r="G3" s="368"/>
    </row>
    <row r="4" spans="1:7" s="207" customFormat="1" ht="15">
      <c r="A4" s="64"/>
      <c r="B4" s="250" t="s">
        <v>300</v>
      </c>
      <c r="C4" s="4">
        <v>100</v>
      </c>
      <c r="D4" s="22"/>
      <c r="E4" s="227"/>
      <c r="F4" s="368"/>
      <c r="G4" s="368"/>
    </row>
    <row r="5" spans="1:7" s="270" customFormat="1" ht="15">
      <c r="A5" s="276"/>
      <c r="B5" s="140" t="s">
        <v>305</v>
      </c>
      <c r="C5" s="271"/>
      <c r="D5" s="262">
        <v>0.102</v>
      </c>
      <c r="E5" s="376">
        <v>100</v>
      </c>
      <c r="F5" s="368">
        <v>90</v>
      </c>
      <c r="G5" s="368">
        <f>D5*F5</f>
        <v>9.18</v>
      </c>
    </row>
    <row r="6" spans="1:7" s="270" customFormat="1" ht="15">
      <c r="A6" s="276"/>
      <c r="B6" s="140"/>
      <c r="C6" s="271"/>
      <c r="D6" s="262"/>
      <c r="E6" s="376"/>
      <c r="F6" s="368"/>
      <c r="G6" s="368">
        <f aca="true" t="shared" si="0" ref="G6:G69">D6*F6</f>
        <v>0</v>
      </c>
    </row>
    <row r="7" spans="1:7" ht="15">
      <c r="A7" s="64" t="s">
        <v>107</v>
      </c>
      <c r="B7" s="124" t="s">
        <v>379</v>
      </c>
      <c r="C7" s="85" t="s">
        <v>361</v>
      </c>
      <c r="D7" s="66"/>
      <c r="E7" s="426"/>
      <c r="F7" s="368"/>
      <c r="G7" s="368">
        <f t="shared" si="0"/>
        <v>0</v>
      </c>
    </row>
    <row r="8" spans="1:11" ht="15">
      <c r="A8" s="65"/>
      <c r="B8" s="122" t="s">
        <v>408</v>
      </c>
      <c r="C8" s="106"/>
      <c r="D8" s="211">
        <v>0.0685</v>
      </c>
      <c r="E8" s="427">
        <v>50.6</v>
      </c>
      <c r="F8" s="368">
        <v>231</v>
      </c>
      <c r="G8" s="368">
        <f t="shared" si="0"/>
        <v>15.823500000000001</v>
      </c>
      <c r="I8" s="363"/>
      <c r="J8" s="363"/>
      <c r="K8" s="363"/>
    </row>
    <row r="9" spans="1:7" ht="15">
      <c r="A9" s="65"/>
      <c r="B9" s="122" t="s">
        <v>63</v>
      </c>
      <c r="C9" s="106"/>
      <c r="D9" s="93">
        <v>0.0066</v>
      </c>
      <c r="E9" s="427">
        <v>6.6</v>
      </c>
      <c r="F9" s="368">
        <v>90</v>
      </c>
      <c r="G9" s="368">
        <f t="shared" si="0"/>
        <v>0.594</v>
      </c>
    </row>
    <row r="10" spans="1:7" ht="15">
      <c r="A10" s="65"/>
      <c r="B10" s="122" t="s">
        <v>25</v>
      </c>
      <c r="C10" s="106"/>
      <c r="D10" s="93">
        <v>0.028</v>
      </c>
      <c r="E10" s="427">
        <v>24</v>
      </c>
      <c r="F10" s="368">
        <v>30</v>
      </c>
      <c r="G10" s="368">
        <f t="shared" si="0"/>
        <v>0.84</v>
      </c>
    </row>
    <row r="11" spans="1:7" ht="15">
      <c r="A11" s="65"/>
      <c r="B11" s="122" t="s">
        <v>13</v>
      </c>
      <c r="C11" s="106"/>
      <c r="D11" s="71">
        <v>0.004</v>
      </c>
      <c r="E11" s="427">
        <v>4</v>
      </c>
      <c r="F11" s="368">
        <v>138.04</v>
      </c>
      <c r="G11" s="368">
        <f t="shared" si="0"/>
        <v>0.55216</v>
      </c>
    </row>
    <row r="12" spans="1:7" ht="15">
      <c r="A12" s="65"/>
      <c r="B12" s="122" t="s">
        <v>29</v>
      </c>
      <c r="C12" s="106"/>
      <c r="D12" s="71">
        <v>0.0053</v>
      </c>
      <c r="E12" s="427">
        <v>5.3</v>
      </c>
      <c r="F12" s="368">
        <v>38</v>
      </c>
      <c r="G12" s="368">
        <f t="shared" si="0"/>
        <v>0.2014</v>
      </c>
    </row>
    <row r="13" spans="1:7" ht="15">
      <c r="A13" s="65"/>
      <c r="B13" s="122" t="s">
        <v>40</v>
      </c>
      <c r="C13" s="127"/>
      <c r="D13" s="71">
        <v>0.0006</v>
      </c>
      <c r="E13" s="427">
        <v>0.6</v>
      </c>
      <c r="F13" s="368">
        <v>19</v>
      </c>
      <c r="G13" s="368">
        <f t="shared" si="0"/>
        <v>0.011399999999999999</v>
      </c>
    </row>
    <row r="14" spans="1:11" s="207" customFormat="1" ht="15">
      <c r="A14" s="65"/>
      <c r="B14" s="122"/>
      <c r="C14" s="127"/>
      <c r="D14" s="71"/>
      <c r="E14" s="427"/>
      <c r="F14" s="368"/>
      <c r="G14" s="368">
        <f t="shared" si="0"/>
        <v>0</v>
      </c>
      <c r="I14" s="334"/>
      <c r="J14" s="334"/>
      <c r="K14" s="334"/>
    </row>
    <row r="15" spans="1:8" ht="15">
      <c r="A15" s="65" t="s">
        <v>49</v>
      </c>
      <c r="B15" s="115" t="s">
        <v>50</v>
      </c>
      <c r="C15" s="106"/>
      <c r="D15" s="71"/>
      <c r="E15" s="427"/>
      <c r="F15" s="368"/>
      <c r="G15" s="368">
        <f t="shared" si="0"/>
        <v>0</v>
      </c>
      <c r="H15" s="12"/>
    </row>
    <row r="16" spans="1:7" ht="15">
      <c r="A16" s="65"/>
      <c r="B16" s="115" t="s">
        <v>20</v>
      </c>
      <c r="C16" s="129"/>
      <c r="D16" s="93">
        <v>0.0018</v>
      </c>
      <c r="E16" s="427">
        <v>1.8</v>
      </c>
      <c r="F16" s="368">
        <v>600</v>
      </c>
      <c r="G16" s="368">
        <f t="shared" si="0"/>
        <v>1.08</v>
      </c>
    </row>
    <row r="17" spans="1:7" ht="15">
      <c r="A17" s="65"/>
      <c r="B17" s="115" t="s">
        <v>29</v>
      </c>
      <c r="C17" s="129"/>
      <c r="D17" s="93">
        <v>0.00135</v>
      </c>
      <c r="E17" s="427">
        <v>1.35</v>
      </c>
      <c r="F17" s="368">
        <v>38</v>
      </c>
      <c r="G17" s="368">
        <f t="shared" si="0"/>
        <v>0.051300000000000005</v>
      </c>
    </row>
    <row r="18" spans="1:7" ht="15">
      <c r="A18" s="65"/>
      <c r="B18" s="115" t="s">
        <v>24</v>
      </c>
      <c r="C18" s="129"/>
      <c r="D18" s="93">
        <v>0.00225</v>
      </c>
      <c r="E18" s="427">
        <v>1.8</v>
      </c>
      <c r="F18" s="368">
        <v>37</v>
      </c>
      <c r="G18" s="368">
        <f t="shared" si="0"/>
        <v>0.08324999999999999</v>
      </c>
    </row>
    <row r="19" spans="1:7" ht="15">
      <c r="A19" s="65"/>
      <c r="B19" s="115" t="s">
        <v>31</v>
      </c>
      <c r="C19" s="129"/>
      <c r="D19" s="93">
        <v>0.0036</v>
      </c>
      <c r="E19" s="427">
        <v>3.6</v>
      </c>
      <c r="F19" s="368">
        <v>140</v>
      </c>
      <c r="G19" s="368">
        <f t="shared" si="0"/>
        <v>0.504</v>
      </c>
    </row>
    <row r="20" spans="1:7" ht="15">
      <c r="A20" s="65"/>
      <c r="B20" s="115" t="s">
        <v>27</v>
      </c>
      <c r="C20" s="129"/>
      <c r="D20" s="93">
        <v>0.0003</v>
      </c>
      <c r="E20" s="427">
        <v>0.3</v>
      </c>
      <c r="F20" s="368">
        <v>76</v>
      </c>
      <c r="G20" s="368">
        <f t="shared" si="0"/>
        <v>0.022799999999999997</v>
      </c>
    </row>
    <row r="21" spans="1:7" ht="15">
      <c r="A21" s="65"/>
      <c r="B21" s="115" t="s">
        <v>25</v>
      </c>
      <c r="C21" s="129"/>
      <c r="D21" s="93">
        <v>0.0011</v>
      </c>
      <c r="E21" s="427">
        <v>0.9</v>
      </c>
      <c r="F21" s="368">
        <v>30</v>
      </c>
      <c r="G21" s="368">
        <f t="shared" si="0"/>
        <v>0.033</v>
      </c>
    </row>
    <row r="22" spans="1:7" ht="15">
      <c r="A22" s="65"/>
      <c r="B22" s="115"/>
      <c r="C22" s="129"/>
      <c r="D22" s="93"/>
      <c r="E22" s="427"/>
      <c r="F22" s="368"/>
      <c r="G22" s="368">
        <f t="shared" si="0"/>
        <v>0</v>
      </c>
    </row>
    <row r="23" spans="1:7" ht="15">
      <c r="A23" s="65" t="s">
        <v>51</v>
      </c>
      <c r="B23" s="141" t="s">
        <v>133</v>
      </c>
      <c r="C23" s="129" t="s">
        <v>349</v>
      </c>
      <c r="D23" s="93"/>
      <c r="E23" s="427"/>
      <c r="F23" s="368"/>
      <c r="G23" s="368">
        <f t="shared" si="0"/>
        <v>0</v>
      </c>
    </row>
    <row r="24" spans="1:7" ht="15">
      <c r="A24" s="65"/>
      <c r="B24" s="115" t="s">
        <v>98</v>
      </c>
      <c r="C24" s="129"/>
      <c r="D24" s="93">
        <v>0.205</v>
      </c>
      <c r="E24" s="427">
        <v>154</v>
      </c>
      <c r="F24" s="368">
        <v>27</v>
      </c>
      <c r="G24" s="368">
        <f t="shared" si="0"/>
        <v>5.534999999999999</v>
      </c>
    </row>
    <row r="25" spans="1:7" ht="15">
      <c r="A25" s="65"/>
      <c r="B25" s="114" t="s">
        <v>56</v>
      </c>
      <c r="C25" s="129"/>
      <c r="D25" s="33">
        <v>0.0288</v>
      </c>
      <c r="E25" s="427">
        <v>28.8</v>
      </c>
      <c r="F25" s="368">
        <v>53</v>
      </c>
      <c r="G25" s="368">
        <f t="shared" si="0"/>
        <v>1.5264</v>
      </c>
    </row>
    <row r="26" spans="1:7" ht="15">
      <c r="A26" s="65"/>
      <c r="B26" s="114" t="s">
        <v>20</v>
      </c>
      <c r="C26" s="129"/>
      <c r="D26" s="93">
        <v>0.0063</v>
      </c>
      <c r="E26" s="427">
        <v>6.3</v>
      </c>
      <c r="F26" s="368">
        <v>600</v>
      </c>
      <c r="G26" s="368">
        <f t="shared" si="0"/>
        <v>3.7800000000000002</v>
      </c>
    </row>
    <row r="27" spans="1:7" s="334" customFormat="1" ht="15">
      <c r="A27" s="65"/>
      <c r="B27" s="114" t="s">
        <v>102</v>
      </c>
      <c r="C27" s="336"/>
      <c r="D27" s="211">
        <v>0.0006</v>
      </c>
      <c r="E27" s="427">
        <v>0.6</v>
      </c>
      <c r="F27" s="368">
        <v>19</v>
      </c>
      <c r="G27" s="368">
        <f t="shared" si="0"/>
        <v>0.011399999999999999</v>
      </c>
    </row>
    <row r="28" spans="1:7" s="334" customFormat="1" ht="15">
      <c r="A28" s="65"/>
      <c r="B28" s="114"/>
      <c r="C28" s="336"/>
      <c r="D28" s="211"/>
      <c r="E28" s="427"/>
      <c r="F28" s="368"/>
      <c r="G28" s="368">
        <f t="shared" si="0"/>
        <v>0</v>
      </c>
    </row>
    <row r="29" spans="1:7" ht="15">
      <c r="A29" s="81"/>
      <c r="B29" s="102" t="s">
        <v>168</v>
      </c>
      <c r="C29" s="131" t="s">
        <v>121</v>
      </c>
      <c r="D29" s="101">
        <v>0.2</v>
      </c>
      <c r="E29" s="428">
        <v>200</v>
      </c>
      <c r="F29" s="368">
        <v>47</v>
      </c>
      <c r="G29" s="368">
        <f t="shared" si="0"/>
        <v>9.4</v>
      </c>
    </row>
    <row r="30" spans="1:7" ht="15">
      <c r="A30" s="78"/>
      <c r="B30" s="79"/>
      <c r="C30" s="130"/>
      <c r="D30" s="90"/>
      <c r="E30" s="429"/>
      <c r="F30" s="368"/>
      <c r="G30" s="368">
        <f t="shared" si="0"/>
        <v>0</v>
      </c>
    </row>
    <row r="31" spans="1:7" ht="15">
      <c r="A31" s="40" t="s">
        <v>3</v>
      </c>
      <c r="B31" s="104" t="s">
        <v>105</v>
      </c>
      <c r="C31" s="87" t="s">
        <v>153</v>
      </c>
      <c r="D31" s="88">
        <v>0.04</v>
      </c>
      <c r="E31" s="420">
        <v>40</v>
      </c>
      <c r="F31" s="368">
        <v>44.82</v>
      </c>
      <c r="G31" s="368">
        <f t="shared" si="0"/>
        <v>1.7928</v>
      </c>
    </row>
    <row r="32" spans="1:7" ht="15.75" thickBot="1">
      <c r="A32" s="251"/>
      <c r="B32" s="252" t="s">
        <v>106</v>
      </c>
      <c r="C32" s="258" t="s">
        <v>126</v>
      </c>
      <c r="D32" s="261">
        <v>0.03</v>
      </c>
      <c r="E32" s="430">
        <v>30</v>
      </c>
      <c r="F32" s="368">
        <v>52.99</v>
      </c>
      <c r="G32" s="368">
        <f t="shared" si="0"/>
        <v>1.5897</v>
      </c>
    </row>
    <row r="33" spans="1:7" ht="15">
      <c r="A33" s="288"/>
      <c r="B33" s="288"/>
      <c r="C33" s="288">
        <v>670</v>
      </c>
      <c r="D33" s="288"/>
      <c r="E33" s="401"/>
      <c r="F33" s="368"/>
      <c r="G33" s="415">
        <f>SUM(G5:G32)</f>
        <v>52.61211000000001</v>
      </c>
    </row>
    <row r="34" spans="1:7" ht="15">
      <c r="A34" s="282"/>
      <c r="B34" s="286" t="s">
        <v>146</v>
      </c>
      <c r="C34" s="282"/>
      <c r="D34" s="282"/>
      <c r="E34" s="287"/>
      <c r="F34" s="368"/>
      <c r="G34" s="368">
        <f t="shared" si="0"/>
        <v>0</v>
      </c>
    </row>
    <row r="35" spans="1:7" ht="15">
      <c r="A35" s="155">
        <v>41487</v>
      </c>
      <c r="B35" s="155" t="s">
        <v>185</v>
      </c>
      <c r="C35" s="156">
        <v>80</v>
      </c>
      <c r="D35" s="282"/>
      <c r="E35" s="287"/>
      <c r="F35" s="368"/>
      <c r="G35" s="368">
        <f t="shared" si="0"/>
        <v>0</v>
      </c>
    </row>
    <row r="36" spans="1:7" ht="15">
      <c r="A36" s="282"/>
      <c r="B36" s="282" t="s">
        <v>26</v>
      </c>
      <c r="C36" s="282"/>
      <c r="D36" s="282">
        <v>0.0752</v>
      </c>
      <c r="E36" s="287">
        <v>60</v>
      </c>
      <c r="F36" s="368">
        <v>37</v>
      </c>
      <c r="G36" s="368">
        <f t="shared" si="0"/>
        <v>2.7824</v>
      </c>
    </row>
    <row r="37" spans="1:7" ht="15">
      <c r="A37" s="282"/>
      <c r="B37" s="282" t="s">
        <v>186</v>
      </c>
      <c r="C37" s="282"/>
      <c r="D37" s="282">
        <v>0.0272</v>
      </c>
      <c r="E37" s="287">
        <v>20</v>
      </c>
      <c r="F37" s="368">
        <v>280</v>
      </c>
      <c r="G37" s="368">
        <f t="shared" si="0"/>
        <v>7.616</v>
      </c>
    </row>
    <row r="38" spans="1:7" ht="15">
      <c r="A38" s="282"/>
      <c r="B38" s="282"/>
      <c r="C38" s="282"/>
      <c r="D38" s="282"/>
      <c r="E38" s="287"/>
      <c r="F38" s="368"/>
      <c r="G38" s="368">
        <f t="shared" si="0"/>
        <v>0</v>
      </c>
    </row>
    <row r="39" spans="1:7" ht="15">
      <c r="A39" s="282"/>
      <c r="B39" s="282"/>
      <c r="C39" s="282"/>
      <c r="D39" s="282"/>
      <c r="E39" s="287"/>
      <c r="F39" s="368"/>
      <c r="G39" s="368">
        <f t="shared" si="0"/>
        <v>0</v>
      </c>
    </row>
    <row r="40" spans="1:7" ht="15">
      <c r="A40" s="282" t="s">
        <v>355</v>
      </c>
      <c r="B40" s="155" t="s">
        <v>187</v>
      </c>
      <c r="C40" s="156" t="s">
        <v>354</v>
      </c>
      <c r="D40" s="282"/>
      <c r="E40" s="287"/>
      <c r="F40" s="368"/>
      <c r="G40" s="368">
        <f t="shared" si="0"/>
        <v>0</v>
      </c>
    </row>
    <row r="41" spans="1:7" ht="15">
      <c r="A41" s="282"/>
      <c r="B41" s="282" t="s">
        <v>156</v>
      </c>
      <c r="C41" s="282"/>
      <c r="D41" s="282">
        <v>0.015</v>
      </c>
      <c r="E41" s="287">
        <v>15</v>
      </c>
      <c r="F41" s="368">
        <v>90</v>
      </c>
      <c r="G41" s="368">
        <f t="shared" si="0"/>
        <v>1.3499999999999999</v>
      </c>
    </row>
    <row r="42" spans="1:7" ht="15">
      <c r="A42" s="282"/>
      <c r="B42" s="282" t="s">
        <v>26</v>
      </c>
      <c r="C42" s="282"/>
      <c r="D42" s="282">
        <v>0.013</v>
      </c>
      <c r="E42" s="287">
        <v>10</v>
      </c>
      <c r="F42" s="368">
        <v>37</v>
      </c>
      <c r="G42" s="368">
        <f t="shared" si="0"/>
        <v>0.481</v>
      </c>
    </row>
    <row r="43" spans="1:7" ht="15">
      <c r="A43" s="282"/>
      <c r="B43" s="282" t="s">
        <v>90</v>
      </c>
      <c r="C43" s="282"/>
      <c r="D43" s="282">
        <v>0.012</v>
      </c>
      <c r="E43" s="287">
        <v>10</v>
      </c>
      <c r="F43" s="368">
        <v>30</v>
      </c>
      <c r="G43" s="368">
        <f t="shared" si="0"/>
        <v>0.36</v>
      </c>
    </row>
    <row r="44" spans="1:7" ht="15">
      <c r="A44" s="282"/>
      <c r="B44" s="282" t="s">
        <v>54</v>
      </c>
      <c r="C44" s="282"/>
      <c r="D44" s="282">
        <v>0.0032</v>
      </c>
      <c r="E44" s="287">
        <v>3.2</v>
      </c>
      <c r="F44" s="368">
        <v>140</v>
      </c>
      <c r="G44" s="368">
        <f t="shared" si="0"/>
        <v>0.448</v>
      </c>
    </row>
    <row r="45" spans="1:7" ht="15">
      <c r="A45" s="282"/>
      <c r="B45" s="282" t="s">
        <v>14</v>
      </c>
      <c r="C45" s="282"/>
      <c r="D45" s="282">
        <v>0.003</v>
      </c>
      <c r="E45" s="287">
        <v>3</v>
      </c>
      <c r="F45" s="368">
        <v>600</v>
      </c>
      <c r="G45" s="368">
        <f t="shared" si="0"/>
        <v>1.8</v>
      </c>
    </row>
    <row r="46" spans="1:7" ht="15">
      <c r="A46" s="282"/>
      <c r="B46" s="282" t="s">
        <v>188</v>
      </c>
      <c r="C46" s="282"/>
      <c r="D46" s="282"/>
      <c r="E46" s="287"/>
      <c r="F46" s="368"/>
      <c r="G46" s="368">
        <f t="shared" si="0"/>
        <v>0</v>
      </c>
    </row>
    <row r="47" spans="1:7" ht="15">
      <c r="A47" s="282"/>
      <c r="B47" s="282" t="s">
        <v>189</v>
      </c>
      <c r="C47" s="282"/>
      <c r="D47" s="282">
        <v>0.0313</v>
      </c>
      <c r="E47" s="287">
        <v>28.5</v>
      </c>
      <c r="F47" s="368">
        <v>460</v>
      </c>
      <c r="G47" s="368">
        <f t="shared" si="0"/>
        <v>14.398000000000001</v>
      </c>
    </row>
    <row r="48" spans="1:7" ht="15">
      <c r="A48" s="282"/>
      <c r="B48" s="282" t="s">
        <v>90</v>
      </c>
      <c r="C48" s="282"/>
      <c r="D48" s="282">
        <v>0.003</v>
      </c>
      <c r="E48" s="287">
        <v>2.5</v>
      </c>
      <c r="F48" s="368">
        <v>30</v>
      </c>
      <c r="G48" s="368">
        <f t="shared" si="0"/>
        <v>0.09</v>
      </c>
    </row>
    <row r="49" spans="1:7" ht="15">
      <c r="A49" s="282"/>
      <c r="B49" s="282" t="s">
        <v>162</v>
      </c>
      <c r="C49" s="282"/>
      <c r="D49" s="282">
        <v>0.002</v>
      </c>
      <c r="E49" s="287">
        <v>2</v>
      </c>
      <c r="F49" s="368">
        <v>150</v>
      </c>
      <c r="G49" s="368">
        <f t="shared" si="0"/>
        <v>0.3</v>
      </c>
    </row>
    <row r="50" spans="1:7" ht="15">
      <c r="A50" s="282"/>
      <c r="B50" s="282" t="s">
        <v>15</v>
      </c>
      <c r="C50" s="282"/>
      <c r="D50" s="282">
        <v>0.0005</v>
      </c>
      <c r="E50" s="287">
        <v>0.5</v>
      </c>
      <c r="F50" s="368">
        <v>19</v>
      </c>
      <c r="G50" s="368">
        <f t="shared" si="0"/>
        <v>0.0095</v>
      </c>
    </row>
    <row r="51" spans="1:7" ht="15">
      <c r="A51" s="282"/>
      <c r="B51" s="282"/>
      <c r="C51" s="282"/>
      <c r="D51" s="282"/>
      <c r="E51" s="287"/>
      <c r="F51" s="368"/>
      <c r="G51" s="368">
        <f t="shared" si="0"/>
        <v>0</v>
      </c>
    </row>
    <row r="52" spans="1:7" ht="15">
      <c r="A52" s="282"/>
      <c r="B52" s="155" t="s">
        <v>190</v>
      </c>
      <c r="C52" s="156" t="s">
        <v>367</v>
      </c>
      <c r="D52" s="282"/>
      <c r="E52" s="287"/>
      <c r="F52" s="368"/>
      <c r="G52" s="368">
        <f t="shared" si="0"/>
        <v>0</v>
      </c>
    </row>
    <row r="53" spans="1:7" ht="15">
      <c r="A53" s="282"/>
      <c r="B53" s="282" t="s">
        <v>33</v>
      </c>
      <c r="C53" s="282"/>
      <c r="D53" s="282">
        <v>0.182</v>
      </c>
      <c r="E53" s="287">
        <v>180</v>
      </c>
      <c r="F53" s="368">
        <v>273</v>
      </c>
      <c r="G53" s="368">
        <f t="shared" si="0"/>
        <v>49.686</v>
      </c>
    </row>
    <row r="54" spans="1:7" ht="15">
      <c r="A54" s="282"/>
      <c r="B54" s="282" t="s">
        <v>42</v>
      </c>
      <c r="C54" s="282"/>
      <c r="D54" s="282">
        <v>0.0234</v>
      </c>
      <c r="E54" s="287">
        <v>23.4</v>
      </c>
      <c r="F54" s="368">
        <v>38</v>
      </c>
      <c r="G54" s="368">
        <f t="shared" si="0"/>
        <v>0.8892</v>
      </c>
    </row>
    <row r="55" spans="1:7" ht="15">
      <c r="A55" s="282"/>
      <c r="B55" s="282" t="s">
        <v>119</v>
      </c>
      <c r="C55" s="282"/>
      <c r="D55" s="282">
        <v>0.0054</v>
      </c>
      <c r="E55" s="287">
        <v>5.4</v>
      </c>
      <c r="F55" s="368">
        <v>150</v>
      </c>
      <c r="G55" s="368">
        <f t="shared" si="0"/>
        <v>0.81</v>
      </c>
    </row>
    <row r="56" spans="1:7" ht="15">
      <c r="A56" s="282"/>
      <c r="B56" s="282" t="s">
        <v>13</v>
      </c>
      <c r="C56" s="282"/>
      <c r="D56" s="282">
        <v>0.0054</v>
      </c>
      <c r="E56" s="287">
        <v>5.4</v>
      </c>
      <c r="F56" s="368">
        <v>138.04</v>
      </c>
      <c r="G56" s="368">
        <f t="shared" si="0"/>
        <v>0.745416</v>
      </c>
    </row>
    <row r="57" spans="1:7" ht="15">
      <c r="A57" s="282"/>
      <c r="B57" s="282" t="s">
        <v>191</v>
      </c>
      <c r="C57" s="282"/>
      <c r="D57" s="282">
        <v>0.04</v>
      </c>
      <c r="E57" s="287">
        <v>40</v>
      </c>
      <c r="F57" s="368">
        <v>210.53</v>
      </c>
      <c r="G57" s="368">
        <f t="shared" si="0"/>
        <v>8.4212</v>
      </c>
    </row>
    <row r="58" spans="1:7" ht="15">
      <c r="A58" s="282"/>
      <c r="B58" s="282" t="s">
        <v>27</v>
      </c>
      <c r="C58" s="282"/>
      <c r="D58" s="282">
        <v>0.025</v>
      </c>
      <c r="E58" s="287">
        <v>25</v>
      </c>
      <c r="F58" s="368">
        <v>76</v>
      </c>
      <c r="G58" s="368">
        <f t="shared" si="0"/>
        <v>1.9000000000000001</v>
      </c>
    </row>
    <row r="59" spans="1:7" ht="15">
      <c r="A59" s="282"/>
      <c r="B59" s="282" t="s">
        <v>18</v>
      </c>
      <c r="C59" s="282"/>
      <c r="D59" s="282">
        <v>0.12</v>
      </c>
      <c r="E59" s="287">
        <v>120</v>
      </c>
      <c r="F59" s="368">
        <v>53</v>
      </c>
      <c r="G59" s="368">
        <f t="shared" si="0"/>
        <v>6.359999999999999</v>
      </c>
    </row>
    <row r="60" spans="1:7" ht="15">
      <c r="A60" s="282"/>
      <c r="B60" s="282"/>
      <c r="C60" s="282"/>
      <c r="D60" s="282"/>
      <c r="E60" s="287"/>
      <c r="F60" s="368"/>
      <c r="G60" s="368">
        <f t="shared" si="0"/>
        <v>0</v>
      </c>
    </row>
    <row r="61" spans="1:7" ht="15">
      <c r="A61" s="282"/>
      <c r="B61" s="155" t="s">
        <v>140</v>
      </c>
      <c r="C61" s="156" t="s">
        <v>121</v>
      </c>
      <c r="D61" s="282"/>
      <c r="E61" s="287"/>
      <c r="F61" s="425"/>
      <c r="G61" s="368">
        <f t="shared" si="0"/>
        <v>0</v>
      </c>
    </row>
    <row r="62" spans="1:7" s="334" customFormat="1" ht="15">
      <c r="A62" s="342"/>
      <c r="B62" s="342" t="s">
        <v>103</v>
      </c>
      <c r="C62" s="344"/>
      <c r="D62" s="342">
        <v>0.015</v>
      </c>
      <c r="E62" s="287">
        <v>15</v>
      </c>
      <c r="F62" s="425">
        <v>115</v>
      </c>
      <c r="G62" s="368">
        <f t="shared" si="0"/>
        <v>1.7249999999999999</v>
      </c>
    </row>
    <row r="63" spans="1:7" ht="15">
      <c r="A63" s="282"/>
      <c r="B63" s="342" t="s">
        <v>101</v>
      </c>
      <c r="C63" s="156"/>
      <c r="D63" s="282">
        <v>0.01</v>
      </c>
      <c r="E63" s="287">
        <v>10</v>
      </c>
      <c r="F63" s="368">
        <v>76</v>
      </c>
      <c r="G63" s="368">
        <f t="shared" si="0"/>
        <v>0.76</v>
      </c>
    </row>
    <row r="64" spans="1:7" ht="15">
      <c r="A64" s="282"/>
      <c r="B64" s="342" t="s">
        <v>104</v>
      </c>
      <c r="C64" s="156"/>
      <c r="D64" s="282">
        <v>0.0002</v>
      </c>
      <c r="E64" s="287">
        <v>0.2</v>
      </c>
      <c r="F64" s="368">
        <v>320</v>
      </c>
      <c r="G64" s="368">
        <f t="shared" si="0"/>
        <v>0.064</v>
      </c>
    </row>
    <row r="65" spans="1:7" ht="15">
      <c r="A65" s="282"/>
      <c r="B65" s="155" t="s">
        <v>41</v>
      </c>
      <c r="C65" s="156" t="s">
        <v>392</v>
      </c>
      <c r="D65" s="282">
        <v>0.055</v>
      </c>
      <c r="E65" s="287">
        <v>55</v>
      </c>
      <c r="F65" s="368">
        <v>44.82</v>
      </c>
      <c r="G65" s="368">
        <f t="shared" si="0"/>
        <v>2.4651</v>
      </c>
    </row>
    <row r="66" spans="1:7" ht="15">
      <c r="A66" s="282"/>
      <c r="B66" s="155" t="s">
        <v>43</v>
      </c>
      <c r="C66" s="156">
        <v>36</v>
      </c>
      <c r="D66" s="282">
        <v>0.036</v>
      </c>
      <c r="E66" s="287">
        <v>36</v>
      </c>
      <c r="F66" s="425">
        <v>52.99</v>
      </c>
      <c r="G66" s="368">
        <f t="shared" si="0"/>
        <v>1.90764</v>
      </c>
    </row>
    <row r="67" spans="1:7" ht="15">
      <c r="A67" s="282"/>
      <c r="B67" s="282"/>
      <c r="C67" s="282"/>
      <c r="D67" s="282"/>
      <c r="E67" s="287"/>
      <c r="F67" s="368"/>
      <c r="G67" s="415">
        <f>SUM(G34:G66)</f>
        <v>105.36845600000001</v>
      </c>
    </row>
    <row r="68" spans="1:7" ht="15">
      <c r="A68" s="273"/>
      <c r="B68" s="360" t="s">
        <v>206</v>
      </c>
      <c r="C68" s="273"/>
      <c r="D68" s="273"/>
      <c r="E68" s="181"/>
      <c r="F68" s="368"/>
      <c r="G68" s="368">
        <f t="shared" si="0"/>
        <v>0</v>
      </c>
    </row>
    <row r="69" spans="1:7" ht="15">
      <c r="A69" s="343" t="s">
        <v>220</v>
      </c>
      <c r="B69" s="343" t="s">
        <v>221</v>
      </c>
      <c r="C69" s="344">
        <v>120</v>
      </c>
      <c r="D69" s="273"/>
      <c r="E69" s="181"/>
      <c r="F69" s="368"/>
      <c r="G69" s="368">
        <f t="shared" si="0"/>
        <v>0</v>
      </c>
    </row>
    <row r="70" spans="1:7" ht="15">
      <c r="A70" s="273"/>
      <c r="B70" s="342" t="s">
        <v>16</v>
      </c>
      <c r="C70" s="273"/>
      <c r="D70" s="359">
        <v>0.0527</v>
      </c>
      <c r="E70" s="205">
        <v>48</v>
      </c>
      <c r="F70" s="368">
        <v>460</v>
      </c>
      <c r="G70" s="368">
        <f aca="true" t="shared" si="1" ref="G70:G82">D70*F70</f>
        <v>24.241999999999997</v>
      </c>
    </row>
    <row r="71" spans="1:7" ht="15">
      <c r="A71" s="273"/>
      <c r="B71" s="342" t="s">
        <v>63</v>
      </c>
      <c r="C71" s="273"/>
      <c r="D71" s="359">
        <v>0.006</v>
      </c>
      <c r="E71" s="205">
        <v>6</v>
      </c>
      <c r="F71" s="368">
        <v>90</v>
      </c>
      <c r="G71" s="368">
        <f t="shared" si="1"/>
        <v>0.54</v>
      </c>
    </row>
    <row r="72" spans="1:7" ht="15">
      <c r="A72" s="340"/>
      <c r="B72" s="342" t="s">
        <v>90</v>
      </c>
      <c r="C72" s="340"/>
      <c r="D72" s="359">
        <v>0.0086</v>
      </c>
      <c r="E72" s="205">
        <v>7.2</v>
      </c>
      <c r="F72" s="368">
        <v>30</v>
      </c>
      <c r="G72" s="368">
        <f t="shared" si="1"/>
        <v>0.258</v>
      </c>
    </row>
    <row r="73" spans="1:7" ht="15">
      <c r="A73" s="340"/>
      <c r="B73" s="342" t="s">
        <v>14</v>
      </c>
      <c r="C73" s="340"/>
      <c r="D73" s="359">
        <v>0.004</v>
      </c>
      <c r="E73" s="205">
        <v>4</v>
      </c>
      <c r="F73" s="368">
        <v>600</v>
      </c>
      <c r="G73" s="368">
        <f t="shared" si="1"/>
        <v>2.4</v>
      </c>
    </row>
    <row r="74" spans="1:7" ht="15">
      <c r="A74" s="340"/>
      <c r="B74" s="342" t="s">
        <v>222</v>
      </c>
      <c r="C74" s="340"/>
      <c r="D74" s="359">
        <v>0.09</v>
      </c>
      <c r="E74" s="205">
        <v>72</v>
      </c>
      <c r="F74" s="368">
        <v>29</v>
      </c>
      <c r="G74" s="368">
        <f t="shared" si="1"/>
        <v>2.61</v>
      </c>
    </row>
    <row r="75" spans="1:7" ht="15">
      <c r="A75" s="340"/>
      <c r="B75" s="340" t="s">
        <v>15</v>
      </c>
      <c r="C75" s="340"/>
      <c r="D75" s="359">
        <v>0.0004</v>
      </c>
      <c r="E75" s="205">
        <v>0.4</v>
      </c>
      <c r="F75" s="368">
        <v>19</v>
      </c>
      <c r="G75" s="368">
        <f t="shared" si="1"/>
        <v>0.0076</v>
      </c>
    </row>
    <row r="76" spans="1:7" ht="15">
      <c r="A76" s="340"/>
      <c r="B76" s="343" t="s">
        <v>335</v>
      </c>
      <c r="C76" s="344" t="s">
        <v>121</v>
      </c>
      <c r="D76" s="342"/>
      <c r="E76" s="287"/>
      <c r="F76" s="353"/>
      <c r="G76" s="368">
        <f t="shared" si="1"/>
        <v>0</v>
      </c>
    </row>
    <row r="77" spans="1:7" ht="15">
      <c r="A77" s="340"/>
      <c r="B77" s="342" t="s">
        <v>48</v>
      </c>
      <c r="C77" s="342"/>
      <c r="D77" s="346">
        <v>0.001</v>
      </c>
      <c r="E77" s="392">
        <v>1</v>
      </c>
      <c r="F77" s="353">
        <v>440</v>
      </c>
      <c r="G77" s="368">
        <f t="shared" si="1"/>
        <v>0.44</v>
      </c>
    </row>
    <row r="78" spans="1:7" ht="15">
      <c r="A78" s="340"/>
      <c r="B78" s="342" t="s">
        <v>100</v>
      </c>
      <c r="C78" s="342"/>
      <c r="D78" s="346">
        <v>0.165</v>
      </c>
      <c r="E78" s="392">
        <v>165</v>
      </c>
      <c r="F78" s="353">
        <v>53</v>
      </c>
      <c r="G78" s="368">
        <f t="shared" si="1"/>
        <v>8.745000000000001</v>
      </c>
    </row>
    <row r="79" spans="1:7" ht="15">
      <c r="A79" s="340"/>
      <c r="B79" s="342" t="s">
        <v>27</v>
      </c>
      <c r="C79" s="342"/>
      <c r="D79" s="346">
        <v>0.007</v>
      </c>
      <c r="E79" s="392">
        <v>7</v>
      </c>
      <c r="F79" s="353">
        <v>76</v>
      </c>
      <c r="G79" s="368">
        <f t="shared" si="1"/>
        <v>0.532</v>
      </c>
    </row>
    <row r="80" spans="1:7" ht="15">
      <c r="A80" s="340"/>
      <c r="B80" s="340"/>
      <c r="C80" s="340"/>
      <c r="D80" s="359"/>
      <c r="E80" s="205"/>
      <c r="F80" s="368"/>
      <c r="G80" s="368">
        <f t="shared" si="1"/>
        <v>0</v>
      </c>
    </row>
    <row r="81" spans="1:7" ht="15">
      <c r="A81" s="340"/>
      <c r="B81" s="343" t="s">
        <v>334</v>
      </c>
      <c r="C81" s="360">
        <v>24</v>
      </c>
      <c r="D81" s="359">
        <v>0.024</v>
      </c>
      <c r="E81" s="205">
        <v>24</v>
      </c>
      <c r="F81" s="368">
        <v>52.99</v>
      </c>
      <c r="G81" s="368">
        <f t="shared" si="1"/>
        <v>1.27176</v>
      </c>
    </row>
    <row r="82" spans="1:7" ht="15">
      <c r="A82" s="340"/>
      <c r="B82" s="340"/>
      <c r="C82" s="340"/>
      <c r="D82" s="359"/>
      <c r="E82" s="205"/>
      <c r="F82" s="368"/>
      <c r="G82" s="368">
        <f t="shared" si="1"/>
        <v>0</v>
      </c>
    </row>
    <row r="83" spans="1:7" ht="15">
      <c r="A83" s="340"/>
      <c r="B83" s="340"/>
      <c r="C83" s="340"/>
      <c r="D83" s="340"/>
      <c r="E83" s="181"/>
      <c r="F83" s="368"/>
      <c r="G83" s="415">
        <f>SUM(G68:G82)</f>
        <v>41.04635999999999</v>
      </c>
    </row>
    <row r="84" spans="1:7" ht="15">
      <c r="A84" s="340"/>
      <c r="B84" s="340"/>
      <c r="C84" s="340"/>
      <c r="D84" s="340"/>
      <c r="E84" s="181"/>
      <c r="F84" s="368"/>
      <c r="G84" s="368"/>
    </row>
  </sheetData>
  <sheetProtection/>
  <printOptions/>
  <pageMargins left="0.7" right="0.7" top="0.75" bottom="0.75" header="0.3" footer="0.3"/>
  <pageSetup horizontalDpi="600" verticalDpi="600" orientation="portrait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97"/>
  <sheetViews>
    <sheetView zoomScalePageLayoutView="0" workbookViewId="0" topLeftCell="A1">
      <pane ySplit="1" topLeftCell="A83" activePane="bottomLeft" state="frozen"/>
      <selection pane="topLeft" activeCell="A1" sqref="A1"/>
      <selection pane="bottomLeft" activeCell="N23" sqref="N23"/>
    </sheetView>
  </sheetViews>
  <sheetFormatPr defaultColWidth="9.140625" defaultRowHeight="15"/>
  <cols>
    <col min="1" max="1" width="10.00390625" style="94" customWidth="1"/>
    <col min="2" max="2" width="24.28125" style="94" customWidth="1"/>
    <col min="3" max="3" width="10.00390625" style="94" customWidth="1"/>
    <col min="4" max="4" width="17.7109375" style="94" customWidth="1"/>
    <col min="5" max="5" width="20.28125" style="94" customWidth="1"/>
    <col min="6" max="16384" width="9.140625" style="94" customWidth="1"/>
  </cols>
  <sheetData>
    <row r="1" spans="1:7" ht="60.75" thickBot="1">
      <c r="A1" s="25" t="s">
        <v>0</v>
      </c>
      <c r="B1" s="24" t="s">
        <v>1</v>
      </c>
      <c r="C1" s="8" t="s">
        <v>2</v>
      </c>
      <c r="D1" s="34" t="s">
        <v>9</v>
      </c>
      <c r="E1" s="407" t="s">
        <v>45</v>
      </c>
      <c r="F1" s="368"/>
      <c r="G1" s="368"/>
    </row>
    <row r="2" spans="1:7" ht="20.25" customHeight="1">
      <c r="A2" s="53"/>
      <c r="B2" s="57" t="s">
        <v>22</v>
      </c>
      <c r="C2" s="58"/>
      <c r="D2" s="54"/>
      <c r="E2" s="431"/>
      <c r="F2" s="368"/>
      <c r="G2" s="368"/>
    </row>
    <row r="3" spans="1:7" s="207" customFormat="1" ht="14.25" customHeight="1">
      <c r="A3" s="265"/>
      <c r="B3" s="231" t="s">
        <v>112</v>
      </c>
      <c r="C3" s="356"/>
      <c r="D3" s="362"/>
      <c r="E3" s="402"/>
      <c r="F3" s="368"/>
      <c r="G3" s="368"/>
    </row>
    <row r="4" spans="1:7" s="207" customFormat="1" ht="15" customHeight="1">
      <c r="A4" s="361" t="s">
        <v>292</v>
      </c>
      <c r="B4" s="279" t="s">
        <v>336</v>
      </c>
      <c r="C4" s="335" t="s">
        <v>123</v>
      </c>
      <c r="D4" s="357"/>
      <c r="E4" s="432"/>
      <c r="F4" s="368"/>
      <c r="G4" s="368"/>
    </row>
    <row r="5" spans="1:7" s="270" customFormat="1" ht="15" customHeight="1">
      <c r="A5" s="277"/>
      <c r="B5" s="45" t="s">
        <v>155</v>
      </c>
      <c r="C5" s="278"/>
      <c r="D5" s="356">
        <v>0.1</v>
      </c>
      <c r="E5" s="402">
        <v>84.2</v>
      </c>
      <c r="F5" s="368">
        <v>27</v>
      </c>
      <c r="G5" s="368">
        <f>D5*F5</f>
        <v>2.7</v>
      </c>
    </row>
    <row r="6" spans="1:7" s="270" customFormat="1" ht="15" customHeight="1">
      <c r="A6" s="277"/>
      <c r="B6" s="45" t="s">
        <v>62</v>
      </c>
      <c r="C6" s="278"/>
      <c r="D6" s="356">
        <v>0.0166</v>
      </c>
      <c r="E6" s="402">
        <v>10</v>
      </c>
      <c r="F6" s="368">
        <v>138.04</v>
      </c>
      <c r="G6" s="368">
        <f aca="true" t="shared" si="0" ref="G6:G69">D6*F6</f>
        <v>2.291464</v>
      </c>
    </row>
    <row r="7" spans="1:7" s="270" customFormat="1" ht="15" customHeight="1">
      <c r="A7" s="277"/>
      <c r="B7" s="45" t="s">
        <v>15</v>
      </c>
      <c r="C7" s="278"/>
      <c r="D7" s="356">
        <v>0.0006</v>
      </c>
      <c r="E7" s="402">
        <v>0.6</v>
      </c>
      <c r="F7" s="368">
        <v>19</v>
      </c>
      <c r="G7" s="368">
        <f t="shared" si="0"/>
        <v>0.011399999999999999</v>
      </c>
    </row>
    <row r="8" spans="1:7" s="334" customFormat="1" ht="15" customHeight="1">
      <c r="A8" s="277"/>
      <c r="B8" s="45" t="s">
        <v>144</v>
      </c>
      <c r="C8" s="278"/>
      <c r="D8" s="356">
        <v>0.01</v>
      </c>
      <c r="E8" s="402">
        <v>10</v>
      </c>
      <c r="F8" s="368">
        <v>140</v>
      </c>
      <c r="G8" s="368">
        <f t="shared" si="0"/>
        <v>1.4000000000000001</v>
      </c>
    </row>
    <row r="9" spans="1:7" s="334" customFormat="1" ht="15" customHeight="1">
      <c r="A9" s="277"/>
      <c r="B9" s="45"/>
      <c r="C9" s="278"/>
      <c r="D9" s="356"/>
      <c r="E9" s="402"/>
      <c r="F9" s="368"/>
      <c r="G9" s="368">
        <f t="shared" si="0"/>
        <v>0</v>
      </c>
    </row>
    <row r="10" spans="1:7" ht="25.5">
      <c r="A10" s="59" t="s">
        <v>376</v>
      </c>
      <c r="B10" s="230" t="s">
        <v>377</v>
      </c>
      <c r="C10" s="336" t="s">
        <v>378</v>
      </c>
      <c r="D10" s="349"/>
      <c r="E10" s="402"/>
      <c r="F10" s="368"/>
      <c r="G10" s="368">
        <f t="shared" si="0"/>
        <v>0</v>
      </c>
    </row>
    <row r="11" spans="1:10" ht="15">
      <c r="A11" s="59"/>
      <c r="B11" s="77" t="s">
        <v>80</v>
      </c>
      <c r="C11" s="129"/>
      <c r="D11" s="93">
        <v>0.126</v>
      </c>
      <c r="E11" s="429">
        <v>85.4</v>
      </c>
      <c r="F11" s="368">
        <v>390</v>
      </c>
      <c r="G11" s="368">
        <f t="shared" si="0"/>
        <v>49.14</v>
      </c>
      <c r="I11" s="363"/>
      <c r="J11" s="363"/>
    </row>
    <row r="12" spans="1:7" ht="15">
      <c r="A12" s="65"/>
      <c r="B12" s="123" t="s">
        <v>26</v>
      </c>
      <c r="C12" s="129"/>
      <c r="D12" s="93">
        <v>0.026</v>
      </c>
      <c r="E12" s="429">
        <v>20</v>
      </c>
      <c r="F12" s="434">
        <v>37</v>
      </c>
      <c r="G12" s="368">
        <f t="shared" si="0"/>
        <v>0.962</v>
      </c>
    </row>
    <row r="13" spans="1:7" ht="15">
      <c r="A13" s="65"/>
      <c r="B13" s="140" t="s">
        <v>90</v>
      </c>
      <c r="C13" s="129"/>
      <c r="D13" s="93">
        <v>0.013</v>
      </c>
      <c r="E13" s="429">
        <v>10</v>
      </c>
      <c r="F13" s="434">
        <v>30</v>
      </c>
      <c r="G13" s="368">
        <f t="shared" si="0"/>
        <v>0.38999999999999996</v>
      </c>
    </row>
    <row r="14" spans="1:7" s="207" customFormat="1" ht="15">
      <c r="A14" s="1"/>
      <c r="B14" s="140" t="s">
        <v>54</v>
      </c>
      <c r="C14" s="35"/>
      <c r="D14" s="211">
        <v>0.004</v>
      </c>
      <c r="E14" s="429">
        <v>4</v>
      </c>
      <c r="F14" s="434">
        <v>140</v>
      </c>
      <c r="G14" s="368">
        <f t="shared" si="0"/>
        <v>0.56</v>
      </c>
    </row>
    <row r="15" spans="1:7" s="334" customFormat="1" ht="15">
      <c r="A15" s="1"/>
      <c r="B15" s="140" t="s">
        <v>13</v>
      </c>
      <c r="C15" s="35"/>
      <c r="D15" s="211">
        <v>0.005</v>
      </c>
      <c r="E15" s="429">
        <v>5</v>
      </c>
      <c r="F15" s="434">
        <v>138.04</v>
      </c>
      <c r="G15" s="368">
        <f t="shared" si="0"/>
        <v>0.6901999999999999</v>
      </c>
    </row>
    <row r="16" spans="1:7" s="334" customFormat="1" ht="15">
      <c r="A16" s="1"/>
      <c r="B16" s="140" t="s">
        <v>132</v>
      </c>
      <c r="C16" s="35"/>
      <c r="D16" s="211">
        <v>0.00015</v>
      </c>
      <c r="E16" s="429">
        <v>0.15</v>
      </c>
      <c r="F16" s="434">
        <v>320</v>
      </c>
      <c r="G16" s="368">
        <f t="shared" si="0"/>
        <v>0.047999999999999994</v>
      </c>
    </row>
    <row r="17" spans="1:7" s="334" customFormat="1" ht="15">
      <c r="A17" s="1"/>
      <c r="B17" s="140" t="s">
        <v>15</v>
      </c>
      <c r="C17" s="35"/>
      <c r="D17" s="211">
        <v>0.0008</v>
      </c>
      <c r="E17" s="429">
        <v>0.8</v>
      </c>
      <c r="F17" s="434">
        <v>19</v>
      </c>
      <c r="G17" s="368">
        <f t="shared" si="0"/>
        <v>0.0152</v>
      </c>
    </row>
    <row r="18" spans="1:7" s="207" customFormat="1" ht="15">
      <c r="A18" s="65" t="s">
        <v>258</v>
      </c>
      <c r="B18" s="250" t="s">
        <v>337</v>
      </c>
      <c r="C18" s="210" t="s">
        <v>349</v>
      </c>
      <c r="D18" s="211"/>
      <c r="E18" s="429"/>
      <c r="F18" s="368"/>
      <c r="G18" s="368">
        <f t="shared" si="0"/>
        <v>0</v>
      </c>
    </row>
    <row r="19" spans="1:7" s="207" customFormat="1" ht="15">
      <c r="A19" s="1"/>
      <c r="B19" s="140" t="s">
        <v>98</v>
      </c>
      <c r="C19" s="35"/>
      <c r="D19" s="211">
        <v>0.239</v>
      </c>
      <c r="E19" s="429">
        <v>180</v>
      </c>
      <c r="F19" s="368">
        <v>27</v>
      </c>
      <c r="G19" s="368">
        <f t="shared" si="0"/>
        <v>6.452999999999999</v>
      </c>
    </row>
    <row r="20" spans="1:7" s="207" customFormat="1" ht="15">
      <c r="A20" s="1"/>
      <c r="B20" s="140" t="s">
        <v>56</v>
      </c>
      <c r="C20" s="35"/>
      <c r="D20" s="211"/>
      <c r="E20" s="429"/>
      <c r="F20" s="368">
        <v>51</v>
      </c>
      <c r="G20" s="368">
        <f t="shared" si="0"/>
        <v>0</v>
      </c>
    </row>
    <row r="21" spans="1:7" s="207" customFormat="1" ht="15">
      <c r="A21" s="1"/>
      <c r="B21" s="140" t="s">
        <v>20</v>
      </c>
      <c r="C21" s="35"/>
      <c r="D21" s="211">
        <v>0.0063</v>
      </c>
      <c r="E21" s="429">
        <v>6.3</v>
      </c>
      <c r="F21" s="368">
        <v>600</v>
      </c>
      <c r="G21" s="368">
        <f t="shared" si="0"/>
        <v>3.7800000000000002</v>
      </c>
    </row>
    <row r="22" spans="1:7" s="207" customFormat="1" ht="15">
      <c r="A22" s="1"/>
      <c r="B22" s="140" t="s">
        <v>102</v>
      </c>
      <c r="C22" s="35"/>
      <c r="D22" s="211">
        <v>0.0006</v>
      </c>
      <c r="E22" s="429">
        <v>0.6</v>
      </c>
      <c r="F22" s="368">
        <v>19</v>
      </c>
      <c r="G22" s="368">
        <f t="shared" si="0"/>
        <v>0.011399999999999999</v>
      </c>
    </row>
    <row r="23" spans="1:7" s="207" customFormat="1" ht="15">
      <c r="A23" s="1"/>
      <c r="B23" s="140"/>
      <c r="C23" s="35"/>
      <c r="D23" s="211"/>
      <c r="E23" s="429"/>
      <c r="F23" s="368"/>
      <c r="G23" s="368">
        <f t="shared" si="0"/>
        <v>0</v>
      </c>
    </row>
    <row r="24" spans="1:7" s="334" customFormat="1" ht="25.5">
      <c r="A24" s="65"/>
      <c r="B24" s="250" t="s">
        <v>338</v>
      </c>
      <c r="C24" s="336" t="s">
        <v>121</v>
      </c>
      <c r="D24" s="211"/>
      <c r="E24" s="429"/>
      <c r="F24" s="368"/>
      <c r="G24" s="368">
        <f t="shared" si="0"/>
        <v>0</v>
      </c>
    </row>
    <row r="25" spans="1:7" s="334" customFormat="1" ht="15">
      <c r="A25" s="1"/>
      <c r="B25" s="140" t="s">
        <v>152</v>
      </c>
      <c r="C25" s="35"/>
      <c r="D25" s="211">
        <v>0.005</v>
      </c>
      <c r="E25" s="429">
        <v>5</v>
      </c>
      <c r="F25" s="368">
        <v>700</v>
      </c>
      <c r="G25" s="368">
        <f t="shared" si="0"/>
        <v>3.5</v>
      </c>
    </row>
    <row r="26" spans="1:7" ht="15">
      <c r="A26" s="65"/>
      <c r="B26" s="115" t="s">
        <v>100</v>
      </c>
      <c r="C26" s="35"/>
      <c r="D26" s="93">
        <v>0.2</v>
      </c>
      <c r="E26" s="429">
        <v>200</v>
      </c>
      <c r="F26" s="368">
        <v>53</v>
      </c>
      <c r="G26" s="368">
        <f t="shared" si="0"/>
        <v>10.600000000000001</v>
      </c>
    </row>
    <row r="27" spans="1:7" ht="15">
      <c r="A27" s="1"/>
      <c r="B27" s="232" t="s">
        <v>27</v>
      </c>
      <c r="C27" s="233"/>
      <c r="D27" s="234">
        <v>0.01</v>
      </c>
      <c r="E27" s="429">
        <v>10</v>
      </c>
      <c r="F27" s="368">
        <v>76</v>
      </c>
      <c r="G27" s="368">
        <f t="shared" si="0"/>
        <v>0.76</v>
      </c>
    </row>
    <row r="28" spans="1:7" ht="15">
      <c r="A28" s="81"/>
      <c r="B28" s="102"/>
      <c r="C28" s="131"/>
      <c r="D28" s="101"/>
      <c r="E28" s="433"/>
      <c r="F28" s="368"/>
      <c r="G28" s="368">
        <f t="shared" si="0"/>
        <v>0</v>
      </c>
    </row>
    <row r="29" spans="1:7" ht="15">
      <c r="A29" s="81" t="s">
        <v>3</v>
      </c>
      <c r="B29" s="104" t="s">
        <v>10</v>
      </c>
      <c r="C29" s="129" t="s">
        <v>401</v>
      </c>
      <c r="D29" s="93">
        <v>0.02</v>
      </c>
      <c r="E29" s="429">
        <v>20</v>
      </c>
      <c r="F29" s="368">
        <v>44.82</v>
      </c>
      <c r="G29" s="368">
        <f t="shared" si="0"/>
        <v>0.8964</v>
      </c>
    </row>
    <row r="30" spans="1:7" ht="15">
      <c r="A30" s="81" t="s">
        <v>3</v>
      </c>
      <c r="B30" s="105" t="s">
        <v>4</v>
      </c>
      <c r="C30" s="131" t="s">
        <v>126</v>
      </c>
      <c r="D30" s="84">
        <v>0.03</v>
      </c>
      <c r="E30" s="433">
        <v>30</v>
      </c>
      <c r="F30" s="368">
        <v>52.99</v>
      </c>
      <c r="G30" s="368">
        <f t="shared" si="0"/>
        <v>1.5897</v>
      </c>
    </row>
    <row r="31" spans="1:7" ht="15">
      <c r="A31" s="272"/>
      <c r="B31" s="60"/>
      <c r="C31" s="210" t="s">
        <v>397</v>
      </c>
      <c r="D31" s="165"/>
      <c r="E31" s="402"/>
      <c r="F31" s="368"/>
      <c r="G31" s="415">
        <f>SUM(G5:G30)</f>
        <v>85.79876399999999</v>
      </c>
    </row>
    <row r="32" spans="1:7" ht="15">
      <c r="A32" s="282"/>
      <c r="B32" s="286" t="s">
        <v>146</v>
      </c>
      <c r="C32" s="156"/>
      <c r="D32" s="282"/>
      <c r="E32" s="287"/>
      <c r="F32" s="368"/>
      <c r="G32" s="368">
        <f t="shared" si="0"/>
        <v>0</v>
      </c>
    </row>
    <row r="33" spans="1:7" ht="15">
      <c r="A33" s="155" t="s">
        <v>297</v>
      </c>
      <c r="B33" s="155" t="s">
        <v>296</v>
      </c>
      <c r="C33" s="156">
        <v>80</v>
      </c>
      <c r="D33" s="157"/>
      <c r="E33" s="392"/>
      <c r="F33" s="368"/>
      <c r="G33" s="368">
        <f t="shared" si="0"/>
        <v>0</v>
      </c>
    </row>
    <row r="34" spans="1:7" ht="15">
      <c r="A34" s="282"/>
      <c r="B34" s="282" t="s">
        <v>131</v>
      </c>
      <c r="C34" s="282"/>
      <c r="D34" s="157">
        <v>0.07496</v>
      </c>
      <c r="E34" s="392">
        <v>60</v>
      </c>
      <c r="F34" s="368">
        <v>29</v>
      </c>
      <c r="G34" s="368">
        <f t="shared" si="0"/>
        <v>2.1738399999999998</v>
      </c>
    </row>
    <row r="35" spans="1:7" s="334" customFormat="1" ht="15">
      <c r="A35" s="342"/>
      <c r="B35" s="342" t="s">
        <v>13</v>
      </c>
      <c r="C35" s="342"/>
      <c r="D35" s="346">
        <v>0.008</v>
      </c>
      <c r="E35" s="392">
        <v>8</v>
      </c>
      <c r="F35" s="368">
        <v>138.04</v>
      </c>
      <c r="G35" s="368">
        <f t="shared" si="0"/>
        <v>1.10432</v>
      </c>
    </row>
    <row r="36" spans="1:7" s="334" customFormat="1" ht="15">
      <c r="A36" s="342"/>
      <c r="B36" s="342" t="s">
        <v>15</v>
      </c>
      <c r="C36" s="342"/>
      <c r="D36" s="346">
        <v>0.0005</v>
      </c>
      <c r="E36" s="392">
        <v>0.5</v>
      </c>
      <c r="F36" s="368">
        <v>19</v>
      </c>
      <c r="G36" s="368">
        <f t="shared" si="0"/>
        <v>0.0095</v>
      </c>
    </row>
    <row r="37" spans="1:7" s="334" customFormat="1" ht="15">
      <c r="A37" s="342"/>
      <c r="B37" s="342" t="s">
        <v>26</v>
      </c>
      <c r="C37" s="342"/>
      <c r="D37" s="346">
        <v>0.01</v>
      </c>
      <c r="E37" s="392">
        <v>8</v>
      </c>
      <c r="F37" s="368">
        <v>37</v>
      </c>
      <c r="G37" s="368">
        <f t="shared" si="0"/>
        <v>0.37</v>
      </c>
    </row>
    <row r="38" spans="1:7" s="334" customFormat="1" ht="15">
      <c r="A38" s="342"/>
      <c r="B38" s="342" t="s">
        <v>298</v>
      </c>
      <c r="C38" s="342"/>
      <c r="D38" s="346">
        <v>0.0041</v>
      </c>
      <c r="E38" s="392">
        <v>4</v>
      </c>
      <c r="F38" s="368">
        <v>90</v>
      </c>
      <c r="G38" s="368">
        <f t="shared" si="0"/>
        <v>0.36900000000000005</v>
      </c>
    </row>
    <row r="39" spans="1:7" s="334" customFormat="1" ht="15">
      <c r="A39" s="342"/>
      <c r="B39" s="342" t="s">
        <v>299</v>
      </c>
      <c r="C39" s="342"/>
      <c r="D39" s="346">
        <v>0.0041</v>
      </c>
      <c r="E39" s="392">
        <v>4</v>
      </c>
      <c r="F39" s="368">
        <v>95</v>
      </c>
      <c r="G39" s="368">
        <f t="shared" si="0"/>
        <v>0.3895</v>
      </c>
    </row>
    <row r="40" spans="1:7" ht="15">
      <c r="A40" s="282"/>
      <c r="B40" s="282"/>
      <c r="C40" s="282"/>
      <c r="D40" s="157"/>
      <c r="E40" s="392"/>
      <c r="F40" s="368"/>
      <c r="G40" s="368">
        <f t="shared" si="0"/>
        <v>0</v>
      </c>
    </row>
    <row r="41" spans="1:7" ht="15">
      <c r="A41" s="155" t="s">
        <v>356</v>
      </c>
      <c r="B41" s="155" t="s">
        <v>195</v>
      </c>
      <c r="C41" s="156">
        <v>250</v>
      </c>
      <c r="D41" s="157"/>
      <c r="E41" s="392"/>
      <c r="F41" s="368"/>
      <c r="G41" s="368">
        <f t="shared" si="0"/>
        <v>0</v>
      </c>
    </row>
    <row r="42" spans="1:7" ht="15">
      <c r="A42" s="282"/>
      <c r="B42" s="282" t="s">
        <v>42</v>
      </c>
      <c r="C42" s="282"/>
      <c r="D42" s="157">
        <v>0.0187</v>
      </c>
      <c r="E42" s="392">
        <v>18.7</v>
      </c>
      <c r="F42" s="368">
        <v>38</v>
      </c>
      <c r="G42" s="368">
        <f t="shared" si="0"/>
        <v>0.7106</v>
      </c>
    </row>
    <row r="43" spans="1:7" ht="15">
      <c r="A43" s="282"/>
      <c r="B43" s="282" t="s">
        <v>119</v>
      </c>
      <c r="C43" s="282"/>
      <c r="D43" s="157">
        <v>0.005</v>
      </c>
      <c r="E43" s="392">
        <v>5</v>
      </c>
      <c r="F43" s="368">
        <v>150</v>
      </c>
      <c r="G43" s="368">
        <f t="shared" si="0"/>
        <v>0.75</v>
      </c>
    </row>
    <row r="44" spans="1:7" ht="15">
      <c r="A44" s="282"/>
      <c r="B44" s="282" t="s">
        <v>26</v>
      </c>
      <c r="C44" s="282"/>
      <c r="D44" s="157">
        <v>0.012</v>
      </c>
      <c r="E44" s="392">
        <v>10</v>
      </c>
      <c r="F44" s="368">
        <v>37</v>
      </c>
      <c r="G44" s="368">
        <f t="shared" si="0"/>
        <v>0.444</v>
      </c>
    </row>
    <row r="45" spans="1:7" ht="15">
      <c r="A45" s="282"/>
      <c r="B45" s="282" t="s">
        <v>90</v>
      </c>
      <c r="C45" s="282"/>
      <c r="D45" s="157">
        <v>0.012</v>
      </c>
      <c r="E45" s="392">
        <v>10</v>
      </c>
      <c r="F45" s="368">
        <v>30</v>
      </c>
      <c r="G45" s="368">
        <f t="shared" si="0"/>
        <v>0.36</v>
      </c>
    </row>
    <row r="46" spans="1:7" ht="15">
      <c r="A46" s="282"/>
      <c r="B46" s="282" t="s">
        <v>14</v>
      </c>
      <c r="C46" s="282"/>
      <c r="D46" s="157">
        <v>0.005</v>
      </c>
      <c r="E46" s="392">
        <v>5</v>
      </c>
      <c r="F46" s="368">
        <v>600</v>
      </c>
      <c r="G46" s="368">
        <f t="shared" si="0"/>
        <v>3</v>
      </c>
    </row>
    <row r="47" spans="1:7" ht="15">
      <c r="A47" s="282"/>
      <c r="B47" s="282" t="s">
        <v>15</v>
      </c>
      <c r="C47" s="282"/>
      <c r="D47" s="157">
        <v>0.0005</v>
      </c>
      <c r="E47" s="392">
        <v>0.5</v>
      </c>
      <c r="F47" s="368">
        <v>19</v>
      </c>
      <c r="G47" s="368">
        <f t="shared" si="0"/>
        <v>0.0095</v>
      </c>
    </row>
    <row r="48" spans="1:7" ht="15">
      <c r="A48" s="282"/>
      <c r="B48" s="282"/>
      <c r="C48" s="282"/>
      <c r="D48" s="157"/>
      <c r="E48" s="392"/>
      <c r="F48" s="368"/>
      <c r="G48" s="368">
        <f t="shared" si="0"/>
        <v>0</v>
      </c>
    </row>
    <row r="49" spans="1:7" ht="15">
      <c r="A49" s="155" t="s">
        <v>271</v>
      </c>
      <c r="B49" s="155" t="s">
        <v>270</v>
      </c>
      <c r="C49" s="344">
        <v>100</v>
      </c>
      <c r="D49" s="157"/>
      <c r="E49" s="392"/>
      <c r="F49" s="368"/>
      <c r="G49" s="368">
        <f t="shared" si="0"/>
        <v>0</v>
      </c>
    </row>
    <row r="50" spans="1:7" ht="15">
      <c r="A50" s="282"/>
      <c r="B50" s="282" t="s">
        <v>116</v>
      </c>
      <c r="C50" s="282"/>
      <c r="D50" s="157">
        <v>0.0797</v>
      </c>
      <c r="E50" s="392">
        <v>59</v>
      </c>
      <c r="F50" s="368">
        <v>235</v>
      </c>
      <c r="G50" s="368">
        <f t="shared" si="0"/>
        <v>18.729499999999998</v>
      </c>
    </row>
    <row r="51" spans="1:7" ht="15">
      <c r="A51" s="282"/>
      <c r="B51" s="282" t="s">
        <v>69</v>
      </c>
      <c r="C51" s="282"/>
      <c r="D51" s="157">
        <v>0.016</v>
      </c>
      <c r="E51" s="392">
        <v>16</v>
      </c>
      <c r="F51" s="368">
        <v>44.82</v>
      </c>
      <c r="G51" s="368">
        <f t="shared" si="0"/>
        <v>0.71712</v>
      </c>
    </row>
    <row r="52" spans="1:7" ht="15">
      <c r="A52" s="282"/>
      <c r="B52" s="282" t="s">
        <v>117</v>
      </c>
      <c r="C52" s="282"/>
      <c r="D52" s="157">
        <v>0.02</v>
      </c>
      <c r="E52" s="392">
        <v>20</v>
      </c>
      <c r="F52" s="368">
        <v>53</v>
      </c>
      <c r="G52" s="368">
        <f t="shared" si="0"/>
        <v>1.06</v>
      </c>
    </row>
    <row r="53" spans="1:7" ht="15">
      <c r="A53" s="282"/>
      <c r="B53" s="282" t="s">
        <v>111</v>
      </c>
      <c r="C53" s="282"/>
      <c r="D53" s="157">
        <v>0.0092</v>
      </c>
      <c r="E53" s="392">
        <v>9.2</v>
      </c>
      <c r="F53" s="368">
        <v>98</v>
      </c>
      <c r="G53" s="368">
        <f t="shared" si="0"/>
        <v>0.9016</v>
      </c>
    </row>
    <row r="54" spans="1:7" ht="15">
      <c r="A54" s="282"/>
      <c r="B54" s="282"/>
      <c r="C54" s="282"/>
      <c r="D54" s="157"/>
      <c r="E54" s="392">
        <f>SUM(E53*1.56)</f>
        <v>14.351999999999999</v>
      </c>
      <c r="F54" s="368"/>
      <c r="G54" s="368">
        <f t="shared" si="0"/>
        <v>0</v>
      </c>
    </row>
    <row r="55" spans="1:7" ht="15">
      <c r="A55" s="282"/>
      <c r="B55" s="282" t="s">
        <v>13</v>
      </c>
      <c r="C55" s="282"/>
      <c r="D55" s="157">
        <v>0.0023</v>
      </c>
      <c r="E55" s="392">
        <v>2.3</v>
      </c>
      <c r="F55" s="368">
        <v>138.04</v>
      </c>
      <c r="G55" s="368">
        <f t="shared" si="0"/>
        <v>0.317492</v>
      </c>
    </row>
    <row r="56" spans="1:7" ht="15">
      <c r="A56" s="282"/>
      <c r="B56" s="282" t="s">
        <v>115</v>
      </c>
      <c r="C56" s="282"/>
      <c r="D56" s="157">
        <v>0.0006</v>
      </c>
      <c r="E56" s="392">
        <v>0.6</v>
      </c>
      <c r="F56" s="368">
        <v>19</v>
      </c>
      <c r="G56" s="368">
        <f t="shared" si="0"/>
        <v>0.011399999999999999</v>
      </c>
    </row>
    <row r="57" spans="1:7" s="334" customFormat="1" ht="15">
      <c r="A57" s="342"/>
      <c r="B57" s="342"/>
      <c r="C57" s="342"/>
      <c r="D57" s="346"/>
      <c r="E57" s="392"/>
      <c r="F57" s="368"/>
      <c r="G57" s="368">
        <f t="shared" si="0"/>
        <v>0</v>
      </c>
    </row>
    <row r="58" spans="1:7" s="334" customFormat="1" ht="15">
      <c r="A58" s="342"/>
      <c r="B58" s="343"/>
      <c r="C58" s="344"/>
      <c r="D58" s="344"/>
      <c r="E58" s="392"/>
      <c r="F58" s="368"/>
      <c r="G58" s="368">
        <f t="shared" si="0"/>
        <v>0</v>
      </c>
    </row>
    <row r="59" spans="1:7" s="334" customFormat="1" ht="15">
      <c r="A59" s="342"/>
      <c r="B59" s="342"/>
      <c r="C59" s="342"/>
      <c r="D59" s="346"/>
      <c r="E59" s="392"/>
      <c r="F59" s="368"/>
      <c r="G59" s="368">
        <f t="shared" si="0"/>
        <v>0</v>
      </c>
    </row>
    <row r="60" spans="1:7" s="334" customFormat="1" ht="15">
      <c r="A60" s="342"/>
      <c r="B60" s="342"/>
      <c r="C60" s="342"/>
      <c r="D60" s="346"/>
      <c r="E60" s="392"/>
      <c r="F60" s="368"/>
      <c r="G60" s="368">
        <f t="shared" si="0"/>
        <v>0</v>
      </c>
    </row>
    <row r="61" spans="1:7" s="334" customFormat="1" ht="15">
      <c r="A61" s="342"/>
      <c r="B61" s="342"/>
      <c r="C61" s="342"/>
      <c r="D61" s="346"/>
      <c r="E61" s="392"/>
      <c r="F61" s="368"/>
      <c r="G61" s="368">
        <f t="shared" si="0"/>
        <v>0</v>
      </c>
    </row>
    <row r="62" spans="1:7" s="334" customFormat="1" ht="15">
      <c r="A62" s="342"/>
      <c r="B62" s="342"/>
      <c r="C62" s="342"/>
      <c r="D62" s="346"/>
      <c r="E62" s="392"/>
      <c r="F62" s="368"/>
      <c r="G62" s="368">
        <f t="shared" si="0"/>
        <v>0</v>
      </c>
    </row>
    <row r="63" spans="1:7" ht="15">
      <c r="A63" s="282"/>
      <c r="B63" s="282"/>
      <c r="C63" s="282"/>
      <c r="D63" s="157"/>
      <c r="E63" s="392"/>
      <c r="F63" s="368"/>
      <c r="G63" s="368">
        <f t="shared" si="0"/>
        <v>0</v>
      </c>
    </row>
    <row r="64" spans="1:7" ht="15">
      <c r="A64" s="155" t="s">
        <v>357</v>
      </c>
      <c r="B64" s="155" t="s">
        <v>175</v>
      </c>
      <c r="C64" s="156">
        <v>180</v>
      </c>
      <c r="D64" s="157"/>
      <c r="E64" s="392"/>
      <c r="F64" s="368"/>
      <c r="G64" s="368">
        <f t="shared" si="0"/>
        <v>0</v>
      </c>
    </row>
    <row r="65" spans="1:7" ht="15">
      <c r="A65" s="282"/>
      <c r="B65" s="282" t="s">
        <v>118</v>
      </c>
      <c r="C65" s="282"/>
      <c r="D65" s="157">
        <v>0.045</v>
      </c>
      <c r="E65" s="392">
        <v>45</v>
      </c>
      <c r="F65" s="368">
        <v>55</v>
      </c>
      <c r="G65" s="368">
        <f t="shared" si="0"/>
        <v>2.475</v>
      </c>
    </row>
    <row r="66" spans="1:7" ht="15">
      <c r="A66" s="282"/>
      <c r="B66" s="282" t="s">
        <v>52</v>
      </c>
      <c r="C66" s="282"/>
      <c r="D66" s="157">
        <v>0.0063</v>
      </c>
      <c r="E66" s="392">
        <v>6.3</v>
      </c>
      <c r="F66" s="368">
        <v>600</v>
      </c>
      <c r="G66" s="368">
        <f t="shared" si="0"/>
        <v>3.7800000000000002</v>
      </c>
    </row>
    <row r="67" spans="1:7" ht="15">
      <c r="A67" s="282"/>
      <c r="B67" s="282" t="s">
        <v>40</v>
      </c>
      <c r="C67" s="282"/>
      <c r="D67" s="157">
        <v>0.0006</v>
      </c>
      <c r="E67" s="392">
        <v>0.6</v>
      </c>
      <c r="F67" s="368">
        <v>19</v>
      </c>
      <c r="G67" s="368">
        <f t="shared" si="0"/>
        <v>0.011399999999999999</v>
      </c>
    </row>
    <row r="68" spans="1:7" ht="15">
      <c r="A68" s="282"/>
      <c r="B68" s="282"/>
      <c r="C68" s="282"/>
      <c r="D68" s="157"/>
      <c r="E68" s="392"/>
      <c r="F68" s="368"/>
      <c r="G68" s="368">
        <f t="shared" si="0"/>
        <v>0</v>
      </c>
    </row>
    <row r="69" spans="1:7" ht="15">
      <c r="A69" s="282" t="s">
        <v>262</v>
      </c>
      <c r="B69" s="155" t="s">
        <v>122</v>
      </c>
      <c r="C69" s="156" t="s">
        <v>121</v>
      </c>
      <c r="D69" s="157"/>
      <c r="E69" s="392"/>
      <c r="F69" s="368"/>
      <c r="G69" s="368">
        <f t="shared" si="0"/>
        <v>0</v>
      </c>
    </row>
    <row r="70" spans="1:7" ht="15">
      <c r="A70" s="282"/>
      <c r="B70" s="282" t="s">
        <v>48</v>
      </c>
      <c r="C70" s="282"/>
      <c r="D70" s="157">
        <v>0.002</v>
      </c>
      <c r="E70" s="392">
        <v>2</v>
      </c>
      <c r="F70" s="368">
        <v>440</v>
      </c>
      <c r="G70" s="368">
        <f aca="true" t="shared" si="1" ref="G70:G96">D70*F70</f>
        <v>0.88</v>
      </c>
    </row>
    <row r="71" spans="1:7" ht="15">
      <c r="A71" s="282"/>
      <c r="B71" s="282" t="s">
        <v>34</v>
      </c>
      <c r="C71" s="282"/>
      <c r="D71" s="157">
        <v>0.015</v>
      </c>
      <c r="E71" s="392">
        <v>15</v>
      </c>
      <c r="F71" s="368">
        <v>76</v>
      </c>
      <c r="G71" s="368">
        <f t="shared" si="1"/>
        <v>1.14</v>
      </c>
    </row>
    <row r="72" spans="1:7" ht="15">
      <c r="A72" s="282"/>
      <c r="B72" s="282" t="s">
        <v>44</v>
      </c>
      <c r="C72" s="282"/>
      <c r="D72" s="157"/>
      <c r="E72" s="392"/>
      <c r="F72" s="368">
        <v>150</v>
      </c>
      <c r="G72" s="368">
        <f t="shared" si="1"/>
        <v>0</v>
      </c>
    </row>
    <row r="73" spans="1:7" ht="15">
      <c r="A73" s="282"/>
      <c r="B73" s="155" t="s">
        <v>178</v>
      </c>
      <c r="C73" s="284" t="s">
        <v>184</v>
      </c>
      <c r="D73" s="282">
        <v>0.11</v>
      </c>
      <c r="E73" s="287">
        <v>110</v>
      </c>
      <c r="F73" s="368">
        <v>100</v>
      </c>
      <c r="G73" s="368">
        <f t="shared" si="1"/>
        <v>11</v>
      </c>
    </row>
    <row r="74" spans="1:7" ht="15">
      <c r="A74" s="282"/>
      <c r="B74" s="155" t="s">
        <v>105</v>
      </c>
      <c r="C74" s="156" t="s">
        <v>392</v>
      </c>
      <c r="D74" s="157">
        <v>0.055</v>
      </c>
      <c r="E74" s="392">
        <v>55</v>
      </c>
      <c r="F74" s="368">
        <v>44.82</v>
      </c>
      <c r="G74" s="368">
        <f t="shared" si="1"/>
        <v>2.4651</v>
      </c>
    </row>
    <row r="75" spans="1:7" ht="15">
      <c r="A75" s="282"/>
      <c r="B75" s="155" t="s">
        <v>106</v>
      </c>
      <c r="C75" s="156">
        <v>36</v>
      </c>
      <c r="D75" s="157">
        <v>0.036</v>
      </c>
      <c r="E75" s="392">
        <v>36</v>
      </c>
      <c r="F75" s="368">
        <v>52.99</v>
      </c>
      <c r="G75" s="368">
        <f t="shared" si="1"/>
        <v>1.90764</v>
      </c>
    </row>
    <row r="76" spans="1:7" ht="15">
      <c r="A76" s="282"/>
      <c r="B76" s="155"/>
      <c r="C76" s="155"/>
      <c r="D76" s="157"/>
      <c r="E76" s="392"/>
      <c r="F76" s="368"/>
      <c r="G76" s="415">
        <f>SUM(G32:G75)</f>
        <v>55.086512</v>
      </c>
    </row>
    <row r="77" spans="1:7" ht="15">
      <c r="A77" s="282"/>
      <c r="B77" s="360" t="s">
        <v>206</v>
      </c>
      <c r="C77" s="282"/>
      <c r="D77" s="157"/>
      <c r="E77" s="392"/>
      <c r="F77" s="368"/>
      <c r="G77" s="368">
        <f t="shared" si="1"/>
        <v>0</v>
      </c>
    </row>
    <row r="78" spans="1:7" ht="15">
      <c r="A78" s="273"/>
      <c r="B78" s="348" t="s">
        <v>223</v>
      </c>
      <c r="C78" s="344">
        <v>100</v>
      </c>
      <c r="D78" s="296"/>
      <c r="E78" s="205"/>
      <c r="F78" s="368"/>
      <c r="G78" s="368">
        <f t="shared" si="1"/>
        <v>0</v>
      </c>
    </row>
    <row r="79" spans="1:7" ht="15">
      <c r="A79" s="273"/>
      <c r="B79" s="342" t="s">
        <v>92</v>
      </c>
      <c r="C79" s="342"/>
      <c r="D79" s="346">
        <v>0.03</v>
      </c>
      <c r="E79" s="392">
        <v>22</v>
      </c>
      <c r="F79" s="368">
        <v>27</v>
      </c>
      <c r="G79" s="368">
        <f t="shared" si="1"/>
        <v>0.8099999999999999</v>
      </c>
    </row>
    <row r="80" spans="1:7" ht="15">
      <c r="A80" s="273"/>
      <c r="B80" s="342" t="s">
        <v>26</v>
      </c>
      <c r="C80" s="342"/>
      <c r="D80" s="346">
        <v>0.024</v>
      </c>
      <c r="E80" s="392">
        <v>19</v>
      </c>
      <c r="F80" s="368">
        <v>37</v>
      </c>
      <c r="G80" s="368">
        <f t="shared" si="1"/>
        <v>0.888</v>
      </c>
    </row>
    <row r="81" spans="1:7" ht="15">
      <c r="A81" s="273"/>
      <c r="B81" s="342" t="s">
        <v>224</v>
      </c>
      <c r="C81" s="342"/>
      <c r="D81" s="346">
        <v>0.021</v>
      </c>
      <c r="E81" s="392">
        <v>17</v>
      </c>
      <c r="F81" s="368">
        <v>90</v>
      </c>
      <c r="G81" s="368">
        <f t="shared" si="1"/>
        <v>1.8900000000000001</v>
      </c>
    </row>
    <row r="82" spans="1:7" ht="15">
      <c r="A82" s="340"/>
      <c r="B82" s="342" t="s">
        <v>169</v>
      </c>
      <c r="C82" s="342"/>
      <c r="D82" s="346">
        <v>0.02</v>
      </c>
      <c r="E82" s="392">
        <v>17</v>
      </c>
      <c r="F82" s="368">
        <v>30</v>
      </c>
      <c r="G82" s="368">
        <f t="shared" si="1"/>
        <v>0.6</v>
      </c>
    </row>
    <row r="83" spans="1:7" ht="15">
      <c r="A83" s="340"/>
      <c r="B83" s="342" t="s">
        <v>144</v>
      </c>
      <c r="C83" s="342"/>
      <c r="D83" s="346">
        <v>0.017</v>
      </c>
      <c r="E83" s="392">
        <v>11</v>
      </c>
      <c r="F83" s="368">
        <v>140</v>
      </c>
      <c r="G83" s="368">
        <f t="shared" si="1"/>
        <v>2.3800000000000003</v>
      </c>
    </row>
    <row r="84" spans="1:7" ht="15">
      <c r="A84" s="340"/>
      <c r="B84" s="342" t="s">
        <v>13</v>
      </c>
      <c r="C84" s="342"/>
      <c r="D84" s="346">
        <v>0.00375</v>
      </c>
      <c r="E84" s="392">
        <v>3.75</v>
      </c>
      <c r="F84" s="368">
        <v>138.04</v>
      </c>
      <c r="G84" s="368">
        <f t="shared" si="1"/>
        <v>0.5176499999999999</v>
      </c>
    </row>
    <row r="85" spans="1:7" ht="15">
      <c r="A85" s="340"/>
      <c r="B85" s="342" t="s">
        <v>15</v>
      </c>
      <c r="C85" s="342"/>
      <c r="D85" s="346">
        <v>0.0003</v>
      </c>
      <c r="E85" s="392">
        <v>0.3</v>
      </c>
      <c r="F85" s="368">
        <v>19</v>
      </c>
      <c r="G85" s="368">
        <f t="shared" si="1"/>
        <v>0.005699999999999999</v>
      </c>
    </row>
    <row r="86" spans="1:7" ht="15">
      <c r="A86" s="340"/>
      <c r="B86" s="342" t="s">
        <v>225</v>
      </c>
      <c r="C86" s="342"/>
      <c r="D86" s="346">
        <v>0.00034</v>
      </c>
      <c r="E86" s="392">
        <v>0.34</v>
      </c>
      <c r="F86" s="368">
        <v>320</v>
      </c>
      <c r="G86" s="368">
        <f t="shared" si="1"/>
        <v>0.10880000000000001</v>
      </c>
    </row>
    <row r="87" spans="1:7" ht="15">
      <c r="A87" s="340"/>
      <c r="B87" s="342" t="s">
        <v>27</v>
      </c>
      <c r="C87" s="342"/>
      <c r="D87" s="346">
        <v>0.00075</v>
      </c>
      <c r="E87" s="392">
        <v>0.75</v>
      </c>
      <c r="F87" s="368">
        <v>76</v>
      </c>
      <c r="G87" s="368">
        <f t="shared" si="1"/>
        <v>0.057</v>
      </c>
    </row>
    <row r="88" spans="1:7" ht="15">
      <c r="A88" s="340"/>
      <c r="B88" s="342"/>
      <c r="C88" s="342"/>
      <c r="D88" s="342"/>
      <c r="E88" s="287"/>
      <c r="F88" s="368"/>
      <c r="G88" s="368">
        <f t="shared" si="1"/>
        <v>0</v>
      </c>
    </row>
    <row r="89" spans="1:7" ht="15">
      <c r="A89" s="340"/>
      <c r="B89" s="343" t="s">
        <v>226</v>
      </c>
      <c r="C89" s="344">
        <v>35</v>
      </c>
      <c r="D89" s="342"/>
      <c r="E89" s="287"/>
      <c r="F89" s="368"/>
      <c r="G89" s="368">
        <f t="shared" si="1"/>
        <v>0</v>
      </c>
    </row>
    <row r="90" spans="1:7" ht="15">
      <c r="A90" s="340"/>
      <c r="B90" s="342" t="s">
        <v>159</v>
      </c>
      <c r="C90" s="342"/>
      <c r="D90" s="346">
        <v>0.016</v>
      </c>
      <c r="E90" s="392">
        <v>15</v>
      </c>
      <c r="F90" s="368">
        <v>520</v>
      </c>
      <c r="G90" s="368">
        <f t="shared" si="1"/>
        <v>8.32</v>
      </c>
    </row>
    <row r="91" spans="1:7" ht="15">
      <c r="A91" s="340"/>
      <c r="B91" s="342" t="s">
        <v>14</v>
      </c>
      <c r="C91" s="342"/>
      <c r="D91" s="346">
        <v>0.005</v>
      </c>
      <c r="E91" s="392">
        <v>5</v>
      </c>
      <c r="F91" s="368">
        <v>600</v>
      </c>
      <c r="G91" s="368">
        <f t="shared" si="1"/>
        <v>3</v>
      </c>
    </row>
    <row r="92" spans="1:7" ht="15">
      <c r="A92" s="340"/>
      <c r="B92" s="342" t="s">
        <v>17</v>
      </c>
      <c r="C92" s="342"/>
      <c r="D92" s="346">
        <v>0.015</v>
      </c>
      <c r="E92" s="392">
        <v>15</v>
      </c>
      <c r="F92" s="368">
        <v>44.82</v>
      </c>
      <c r="G92" s="368">
        <f t="shared" si="1"/>
        <v>0.6723</v>
      </c>
    </row>
    <row r="93" spans="1:7" ht="15">
      <c r="A93" s="340"/>
      <c r="B93" s="340"/>
      <c r="C93" s="340"/>
      <c r="D93" s="340"/>
      <c r="E93" s="181"/>
      <c r="F93" s="368"/>
      <c r="G93" s="368">
        <f t="shared" si="1"/>
        <v>0</v>
      </c>
    </row>
    <row r="94" spans="1:7" ht="15">
      <c r="A94" s="340"/>
      <c r="B94" s="343" t="s">
        <v>254</v>
      </c>
      <c r="C94" s="344" t="s">
        <v>121</v>
      </c>
      <c r="D94" s="342">
        <v>0.2</v>
      </c>
      <c r="E94" s="287">
        <v>200</v>
      </c>
      <c r="F94" s="368">
        <v>47</v>
      </c>
      <c r="G94" s="368">
        <f t="shared" si="1"/>
        <v>9.4</v>
      </c>
    </row>
    <row r="95" spans="1:7" ht="15">
      <c r="A95" s="340"/>
      <c r="B95" s="342"/>
      <c r="C95" s="342"/>
      <c r="D95" s="342"/>
      <c r="E95" s="287"/>
      <c r="F95" s="368"/>
      <c r="G95" s="368">
        <f t="shared" si="1"/>
        <v>0</v>
      </c>
    </row>
    <row r="96" spans="1:7" ht="15">
      <c r="A96" s="340"/>
      <c r="B96" s="343" t="s">
        <v>10</v>
      </c>
      <c r="C96" s="344">
        <v>30</v>
      </c>
      <c r="D96" s="342">
        <v>0.03</v>
      </c>
      <c r="E96" s="287">
        <v>30</v>
      </c>
      <c r="F96" s="368">
        <v>44.82</v>
      </c>
      <c r="G96" s="368">
        <f t="shared" si="1"/>
        <v>1.3446</v>
      </c>
    </row>
    <row r="97" spans="1:7" ht="15">
      <c r="A97" s="340"/>
      <c r="B97" s="342"/>
      <c r="C97" s="342"/>
      <c r="D97" s="342"/>
      <c r="E97" s="287"/>
      <c r="F97" s="368"/>
      <c r="G97" s="415">
        <f>SUM(G77:G96)</f>
        <v>29.99405</v>
      </c>
    </row>
  </sheetData>
  <sheetProtection/>
  <printOptions/>
  <pageMargins left="0.7" right="0.7" top="0.75" bottom="0.75" header="0.3" footer="0.3"/>
  <pageSetup horizontalDpi="600" verticalDpi="600" orientation="portrait" paperSize="9" scale="7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8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K18" sqref="K18"/>
    </sheetView>
  </sheetViews>
  <sheetFormatPr defaultColWidth="9.140625" defaultRowHeight="15"/>
  <cols>
    <col min="1" max="1" width="10.00390625" style="94" customWidth="1"/>
    <col min="2" max="2" width="27.7109375" style="94" customWidth="1"/>
    <col min="3" max="3" width="13.7109375" style="94" customWidth="1"/>
    <col min="4" max="5" width="17.7109375" style="94" customWidth="1"/>
    <col min="6" max="16384" width="9.140625" style="94" customWidth="1"/>
  </cols>
  <sheetData>
    <row r="1" spans="1:7" ht="35.25" customHeight="1" thickBot="1">
      <c r="A1" s="72" t="s">
        <v>0</v>
      </c>
      <c r="B1" s="29" t="s">
        <v>1</v>
      </c>
      <c r="C1" s="177" t="s">
        <v>2</v>
      </c>
      <c r="D1" s="176" t="s">
        <v>45</v>
      </c>
      <c r="E1" s="435" t="s">
        <v>46</v>
      </c>
      <c r="F1" s="368"/>
      <c r="G1" s="368"/>
    </row>
    <row r="2" spans="1:7" ht="21.75" customHeight="1">
      <c r="A2" s="168"/>
      <c r="B2" s="169" t="s">
        <v>22</v>
      </c>
      <c r="C2" s="170"/>
      <c r="D2" s="171"/>
      <c r="E2" s="436"/>
      <c r="F2" s="368"/>
      <c r="G2" s="368"/>
    </row>
    <row r="3" spans="1:7" s="207" customFormat="1" ht="21.75" customHeight="1">
      <c r="A3" s="235"/>
      <c r="B3" s="85" t="s">
        <v>112</v>
      </c>
      <c r="C3" s="236"/>
      <c r="D3" s="237"/>
      <c r="E3" s="437"/>
      <c r="F3" s="368"/>
      <c r="G3" s="368"/>
    </row>
    <row r="4" spans="1:7" ht="15" customHeight="1">
      <c r="A4" s="172" t="s">
        <v>266</v>
      </c>
      <c r="B4" s="104" t="s">
        <v>143</v>
      </c>
      <c r="C4" s="87" t="s">
        <v>126</v>
      </c>
      <c r="D4" s="166">
        <v>0.031</v>
      </c>
      <c r="E4" s="387">
        <v>30</v>
      </c>
      <c r="F4" s="368">
        <v>520</v>
      </c>
      <c r="G4" s="368">
        <f>F4*D4</f>
        <v>16.12</v>
      </c>
    </row>
    <row r="5" spans="1:7" ht="15">
      <c r="A5" s="92"/>
      <c r="B5" s="60"/>
      <c r="C5" s="87"/>
      <c r="D5" s="166"/>
      <c r="E5" s="438"/>
      <c r="F5" s="368"/>
      <c r="G5" s="368">
        <f aca="true" t="shared" si="0" ref="G5:G64">F5*D5</f>
        <v>0</v>
      </c>
    </row>
    <row r="6" spans="1:7" ht="15">
      <c r="A6" s="92" t="s">
        <v>358</v>
      </c>
      <c r="B6" s="143" t="s">
        <v>374</v>
      </c>
      <c r="C6" s="129" t="s">
        <v>399</v>
      </c>
      <c r="D6" s="160"/>
      <c r="E6" s="402"/>
      <c r="F6" s="368"/>
      <c r="G6" s="368">
        <f t="shared" si="0"/>
        <v>0</v>
      </c>
    </row>
    <row r="7" spans="1:7" ht="15">
      <c r="A7" s="92"/>
      <c r="B7" s="114" t="s">
        <v>18</v>
      </c>
      <c r="C7" s="35"/>
      <c r="D7" s="160">
        <v>0.21</v>
      </c>
      <c r="E7" s="402">
        <v>210</v>
      </c>
      <c r="F7" s="368">
        <v>53</v>
      </c>
      <c r="G7" s="368">
        <f t="shared" si="0"/>
        <v>11.129999999999999</v>
      </c>
    </row>
    <row r="8" spans="1:7" ht="15">
      <c r="A8" s="92"/>
      <c r="B8" s="114" t="s">
        <v>348</v>
      </c>
      <c r="C8" s="35"/>
      <c r="D8" s="160">
        <v>0.018</v>
      </c>
      <c r="E8" s="402">
        <v>18</v>
      </c>
      <c r="F8" s="368">
        <v>90</v>
      </c>
      <c r="G8" s="368">
        <f t="shared" si="0"/>
        <v>1.6199999999999999</v>
      </c>
    </row>
    <row r="9" spans="1:7" ht="15">
      <c r="A9" s="92"/>
      <c r="B9" s="114" t="s">
        <v>14</v>
      </c>
      <c r="C9" s="35"/>
      <c r="D9" s="160">
        <v>0.003</v>
      </c>
      <c r="E9" s="402">
        <v>3</v>
      </c>
      <c r="F9" s="368">
        <v>600</v>
      </c>
      <c r="G9" s="368">
        <f t="shared" si="0"/>
        <v>1.8</v>
      </c>
    </row>
    <row r="10" spans="1:7" ht="15">
      <c r="A10" s="92"/>
      <c r="B10" s="114" t="s">
        <v>27</v>
      </c>
      <c r="C10" s="35"/>
      <c r="D10" s="160">
        <v>0.0024</v>
      </c>
      <c r="E10" s="402">
        <v>2.4</v>
      </c>
      <c r="F10" s="368">
        <v>76</v>
      </c>
      <c r="G10" s="368">
        <f t="shared" si="0"/>
        <v>0.18239999999999998</v>
      </c>
    </row>
    <row r="11" spans="1:8" ht="15">
      <c r="A11" s="92"/>
      <c r="B11" s="143"/>
      <c r="C11" s="129"/>
      <c r="D11" s="160"/>
      <c r="E11" s="402"/>
      <c r="F11" s="368"/>
      <c r="G11" s="368">
        <f t="shared" si="0"/>
        <v>0</v>
      </c>
      <c r="H11" s="12"/>
    </row>
    <row r="12" spans="1:7" ht="15">
      <c r="A12" s="92"/>
      <c r="B12" s="104" t="s">
        <v>275</v>
      </c>
      <c r="C12" s="87" t="s">
        <v>121</v>
      </c>
      <c r="D12" s="166"/>
      <c r="E12" s="438"/>
      <c r="F12" s="368"/>
      <c r="G12" s="368">
        <f t="shared" si="0"/>
        <v>0</v>
      </c>
    </row>
    <row r="13" spans="1:7" ht="15">
      <c r="A13" s="92"/>
      <c r="B13" s="103" t="s">
        <v>48</v>
      </c>
      <c r="C13" s="111"/>
      <c r="D13" s="166">
        <v>0.002</v>
      </c>
      <c r="E13" s="438">
        <v>2</v>
      </c>
      <c r="F13" s="368">
        <v>440</v>
      </c>
      <c r="G13" s="368">
        <f t="shared" si="0"/>
        <v>0.88</v>
      </c>
    </row>
    <row r="14" spans="1:7" ht="15">
      <c r="A14" s="92"/>
      <c r="B14" s="103" t="s">
        <v>34</v>
      </c>
      <c r="C14" s="111"/>
      <c r="D14" s="166">
        <v>0.01</v>
      </c>
      <c r="E14" s="438">
        <v>10</v>
      </c>
      <c r="F14" s="368">
        <v>76</v>
      </c>
      <c r="G14" s="368">
        <f t="shared" si="0"/>
        <v>0.76</v>
      </c>
    </row>
    <row r="15" spans="1:7" ht="15">
      <c r="A15" s="92"/>
      <c r="B15" s="103" t="s">
        <v>44</v>
      </c>
      <c r="C15" s="111"/>
      <c r="D15" s="166">
        <v>0.008</v>
      </c>
      <c r="E15" s="438">
        <v>7</v>
      </c>
      <c r="F15" s="368">
        <v>150</v>
      </c>
      <c r="G15" s="368">
        <f t="shared" si="0"/>
        <v>1.2</v>
      </c>
    </row>
    <row r="16" spans="1:8" ht="15">
      <c r="A16" s="92"/>
      <c r="B16" s="103"/>
      <c r="C16" s="111"/>
      <c r="D16" s="166"/>
      <c r="E16" s="438"/>
      <c r="F16" s="368"/>
      <c r="G16" s="368">
        <f t="shared" si="0"/>
        <v>0</v>
      </c>
      <c r="H16" s="12"/>
    </row>
    <row r="17" spans="1:8" ht="15">
      <c r="A17" s="92"/>
      <c r="B17" s="104" t="s">
        <v>134</v>
      </c>
      <c r="C17" s="87" t="s">
        <v>127</v>
      </c>
      <c r="D17" s="166">
        <v>1</v>
      </c>
      <c r="E17" s="438">
        <v>50</v>
      </c>
      <c r="F17" s="368">
        <v>5</v>
      </c>
      <c r="G17" s="368">
        <f t="shared" si="0"/>
        <v>5</v>
      </c>
      <c r="H17" s="12"/>
    </row>
    <row r="18" spans="1:8" ht="15">
      <c r="A18" s="92"/>
      <c r="B18" s="104" t="s">
        <v>4</v>
      </c>
      <c r="C18" s="87" t="s">
        <v>126</v>
      </c>
      <c r="D18" s="166">
        <v>0.03</v>
      </c>
      <c r="E18" s="438">
        <v>30</v>
      </c>
      <c r="F18" s="368">
        <v>52.99</v>
      </c>
      <c r="G18" s="368">
        <f t="shared" si="0"/>
        <v>1.5897</v>
      </c>
      <c r="H18" s="12"/>
    </row>
    <row r="19" spans="1:8" ht="15">
      <c r="A19" s="158"/>
      <c r="C19" s="452">
        <v>610</v>
      </c>
      <c r="F19" s="366"/>
      <c r="G19" s="415">
        <f>SUM(G4:G18)</f>
        <v>40.28210000000001</v>
      </c>
      <c r="H19" s="12"/>
    </row>
    <row r="20" spans="1:7" ht="15">
      <c r="A20" s="154"/>
      <c r="B20" s="286" t="s">
        <v>146</v>
      </c>
      <c r="C20" s="154"/>
      <c r="D20" s="154"/>
      <c r="E20" s="390"/>
      <c r="F20" s="368"/>
      <c r="G20" s="368">
        <f t="shared" si="0"/>
        <v>0</v>
      </c>
    </row>
    <row r="21" spans="1:7" s="334" customFormat="1" ht="15">
      <c r="A21" s="340" t="s">
        <v>313</v>
      </c>
      <c r="B21" s="348" t="s">
        <v>314</v>
      </c>
      <c r="C21" s="359">
        <v>80</v>
      </c>
      <c r="D21" s="340"/>
      <c r="E21" s="390"/>
      <c r="F21" s="368"/>
      <c r="G21" s="368">
        <f t="shared" si="0"/>
        <v>0</v>
      </c>
    </row>
    <row r="22" spans="1:7" s="334" customFormat="1" ht="15">
      <c r="A22" s="340"/>
      <c r="B22" s="351" t="s">
        <v>202</v>
      </c>
      <c r="C22" s="340"/>
      <c r="D22" s="340">
        <v>0.0304</v>
      </c>
      <c r="E22" s="390">
        <v>24</v>
      </c>
      <c r="F22" s="368">
        <v>29</v>
      </c>
      <c r="G22" s="368">
        <f t="shared" si="0"/>
        <v>0.8816</v>
      </c>
    </row>
    <row r="23" spans="1:7" s="334" customFormat="1" ht="15">
      <c r="A23" s="340"/>
      <c r="B23" s="351" t="s">
        <v>13</v>
      </c>
      <c r="C23" s="340"/>
      <c r="D23" s="340">
        <v>0.0056</v>
      </c>
      <c r="E23" s="390">
        <v>5.6</v>
      </c>
      <c r="F23" s="368">
        <v>138.04</v>
      </c>
      <c r="G23" s="368">
        <f t="shared" si="0"/>
        <v>0.7730239999999999</v>
      </c>
    </row>
    <row r="24" spans="1:7" s="334" customFormat="1" ht="15">
      <c r="A24" s="340"/>
      <c r="B24" s="351" t="s">
        <v>15</v>
      </c>
      <c r="C24" s="340"/>
      <c r="D24" s="340">
        <v>0.0005</v>
      </c>
      <c r="E24" s="390">
        <v>0.5</v>
      </c>
      <c r="F24" s="368">
        <v>19</v>
      </c>
      <c r="G24" s="368">
        <f t="shared" si="0"/>
        <v>0.0095</v>
      </c>
    </row>
    <row r="25" spans="1:7" ht="15">
      <c r="A25" s="273"/>
      <c r="B25" s="351" t="s">
        <v>315</v>
      </c>
      <c r="C25" s="286"/>
      <c r="D25" s="273">
        <v>0.0152</v>
      </c>
      <c r="E25" s="181">
        <v>15.2</v>
      </c>
      <c r="F25" s="368">
        <v>213.24</v>
      </c>
      <c r="G25" s="368">
        <f t="shared" si="0"/>
        <v>3.241248</v>
      </c>
    </row>
    <row r="26" spans="1:7" s="334" customFormat="1" ht="15">
      <c r="A26" s="340"/>
      <c r="B26" s="351" t="s">
        <v>316</v>
      </c>
      <c r="C26" s="360"/>
      <c r="D26" s="340">
        <v>0.047</v>
      </c>
      <c r="E26" s="181">
        <v>45.6</v>
      </c>
      <c r="F26" s="368">
        <v>95</v>
      </c>
      <c r="G26" s="368">
        <f t="shared" si="0"/>
        <v>4.465</v>
      </c>
    </row>
    <row r="27" spans="1:7" s="334" customFormat="1" ht="15">
      <c r="A27" s="340"/>
      <c r="B27" s="351"/>
      <c r="C27" s="360"/>
      <c r="D27" s="340"/>
      <c r="E27" s="181"/>
      <c r="F27" s="368"/>
      <c r="G27" s="368">
        <f t="shared" si="0"/>
        <v>0</v>
      </c>
    </row>
    <row r="28" spans="1:7" ht="15">
      <c r="A28" s="155" t="s">
        <v>196</v>
      </c>
      <c r="B28" s="155" t="s">
        <v>197</v>
      </c>
      <c r="C28" s="156">
        <v>250</v>
      </c>
      <c r="D28" s="282"/>
      <c r="E28" s="287"/>
      <c r="F28" s="368"/>
      <c r="G28" s="368">
        <f t="shared" si="0"/>
        <v>0</v>
      </c>
    </row>
    <row r="29" spans="1:7" ht="15">
      <c r="A29" s="282"/>
      <c r="B29" s="282" t="s">
        <v>73</v>
      </c>
      <c r="C29" s="282"/>
      <c r="D29" s="282">
        <v>0.033</v>
      </c>
      <c r="E29" s="287">
        <v>25</v>
      </c>
      <c r="F29" s="368">
        <v>27</v>
      </c>
      <c r="G29" s="368">
        <f t="shared" si="0"/>
        <v>0.891</v>
      </c>
    </row>
    <row r="30" spans="1:7" ht="15">
      <c r="A30" s="282"/>
      <c r="B30" s="282" t="s">
        <v>156</v>
      </c>
      <c r="C30" s="282"/>
      <c r="D30" s="282">
        <v>0.005</v>
      </c>
      <c r="E30" s="287">
        <v>5</v>
      </c>
      <c r="F30" s="368">
        <v>90</v>
      </c>
      <c r="G30" s="368">
        <f t="shared" si="0"/>
        <v>0.45</v>
      </c>
    </row>
    <row r="31" spans="1:7" ht="15">
      <c r="A31" s="282"/>
      <c r="B31" s="282" t="s">
        <v>131</v>
      </c>
      <c r="C31" s="282"/>
      <c r="D31" s="282">
        <v>0.038</v>
      </c>
      <c r="E31" s="287">
        <v>30</v>
      </c>
      <c r="F31" s="368">
        <v>29</v>
      </c>
      <c r="G31" s="368">
        <f t="shared" si="0"/>
        <v>1.1019999999999999</v>
      </c>
    </row>
    <row r="32" spans="1:7" ht="15">
      <c r="A32" s="282"/>
      <c r="B32" s="282" t="s">
        <v>94</v>
      </c>
      <c r="C32" s="282"/>
      <c r="D32" s="282">
        <v>0.013</v>
      </c>
      <c r="E32" s="287">
        <v>10</v>
      </c>
      <c r="F32" s="368">
        <v>37</v>
      </c>
      <c r="G32" s="368">
        <f t="shared" si="0"/>
        <v>0.481</v>
      </c>
    </row>
    <row r="33" spans="1:7" ht="15">
      <c r="A33" s="282"/>
      <c r="B33" s="282" t="s">
        <v>95</v>
      </c>
      <c r="C33" s="282"/>
      <c r="D33" s="282">
        <v>0.012</v>
      </c>
      <c r="E33" s="287">
        <v>10</v>
      </c>
      <c r="F33" s="368">
        <v>30</v>
      </c>
      <c r="G33" s="368">
        <f t="shared" si="0"/>
        <v>0.36</v>
      </c>
    </row>
    <row r="34" spans="1:7" ht="15">
      <c r="A34" s="282"/>
      <c r="B34" s="282" t="s">
        <v>15</v>
      </c>
      <c r="C34" s="282"/>
      <c r="D34" s="282">
        <v>0.0005</v>
      </c>
      <c r="E34" s="287">
        <v>0.5</v>
      </c>
      <c r="F34" s="368">
        <v>19</v>
      </c>
      <c r="G34" s="368">
        <f t="shared" si="0"/>
        <v>0.0095</v>
      </c>
    </row>
    <row r="35" spans="1:7" ht="15">
      <c r="A35" s="282"/>
      <c r="B35" s="282" t="s">
        <v>14</v>
      </c>
      <c r="C35" s="282"/>
      <c r="D35" s="282">
        <v>0.005</v>
      </c>
      <c r="E35" s="287">
        <v>5</v>
      </c>
      <c r="F35" s="368">
        <v>600</v>
      </c>
      <c r="G35" s="368">
        <f t="shared" si="0"/>
        <v>3</v>
      </c>
    </row>
    <row r="36" spans="1:7" ht="15">
      <c r="A36" s="282"/>
      <c r="B36" s="282"/>
      <c r="C36" s="282"/>
      <c r="D36" s="282"/>
      <c r="E36" s="287"/>
      <c r="F36" s="368"/>
      <c r="G36" s="368">
        <f t="shared" si="0"/>
        <v>0</v>
      </c>
    </row>
    <row r="37" spans="1:7" ht="15">
      <c r="A37" s="155" t="s">
        <v>368</v>
      </c>
      <c r="B37" s="155" t="s">
        <v>369</v>
      </c>
      <c r="C37" s="156">
        <v>225</v>
      </c>
      <c r="D37" s="282"/>
      <c r="E37" s="287"/>
      <c r="F37" s="368"/>
      <c r="G37" s="368">
        <f t="shared" si="0"/>
        <v>0</v>
      </c>
    </row>
    <row r="38" spans="1:7" ht="15">
      <c r="A38" s="282"/>
      <c r="B38" s="282" t="s">
        <v>204</v>
      </c>
      <c r="C38" s="282"/>
      <c r="D38" s="282">
        <v>0.137</v>
      </c>
      <c r="E38" s="287">
        <v>93</v>
      </c>
      <c r="F38" s="368">
        <v>450</v>
      </c>
      <c r="G38" s="368">
        <f t="shared" si="0"/>
        <v>61.650000000000006</v>
      </c>
    </row>
    <row r="39" spans="1:7" ht="15">
      <c r="A39" s="282"/>
      <c r="B39" s="282" t="s">
        <v>92</v>
      </c>
      <c r="C39" s="282"/>
      <c r="D39" s="282">
        <v>0.137</v>
      </c>
      <c r="E39" s="287">
        <v>103</v>
      </c>
      <c r="F39" s="368">
        <v>38</v>
      </c>
      <c r="G39" s="368">
        <f t="shared" si="0"/>
        <v>5.206</v>
      </c>
    </row>
    <row r="40" spans="1:7" ht="15">
      <c r="A40" s="282"/>
      <c r="B40" s="282" t="s">
        <v>370</v>
      </c>
      <c r="C40" s="447">
        <v>60</v>
      </c>
      <c r="D40" s="282">
        <v>0.002</v>
      </c>
      <c r="E40" s="287">
        <v>2</v>
      </c>
      <c r="F40" s="368">
        <v>138.04</v>
      </c>
      <c r="G40" s="368">
        <f t="shared" si="0"/>
        <v>0.27608</v>
      </c>
    </row>
    <row r="41" spans="1:7" s="445" customFormat="1" ht="15">
      <c r="A41" s="448"/>
      <c r="B41" s="448" t="s">
        <v>371</v>
      </c>
      <c r="C41" s="447">
        <v>66</v>
      </c>
      <c r="D41" s="448"/>
      <c r="E41" s="449"/>
      <c r="F41" s="450"/>
      <c r="G41" s="450"/>
    </row>
    <row r="42" spans="1:7" s="445" customFormat="1" ht="15">
      <c r="A42" s="448"/>
      <c r="B42" s="448" t="s">
        <v>372</v>
      </c>
      <c r="C42" s="447"/>
      <c r="D42" s="448">
        <v>0.033</v>
      </c>
      <c r="E42" s="449">
        <v>33</v>
      </c>
      <c r="F42" s="450"/>
      <c r="G42" s="450"/>
    </row>
    <row r="43" spans="1:7" s="445" customFormat="1" ht="15">
      <c r="A43" s="448"/>
      <c r="B43" s="448" t="s">
        <v>95</v>
      </c>
      <c r="C43" s="447"/>
      <c r="D43" s="448">
        <v>0.002</v>
      </c>
      <c r="E43" s="449">
        <v>2</v>
      </c>
      <c r="F43" s="450"/>
      <c r="G43" s="450"/>
    </row>
    <row r="44" spans="1:7" ht="15">
      <c r="A44" s="282"/>
      <c r="B44" s="282" t="s">
        <v>14</v>
      </c>
      <c r="C44" s="282"/>
      <c r="D44" s="282">
        <v>0.003</v>
      </c>
      <c r="E44" s="287">
        <v>3</v>
      </c>
      <c r="F44" s="368"/>
      <c r="G44" s="368">
        <f t="shared" si="0"/>
        <v>0</v>
      </c>
    </row>
    <row r="45" spans="1:7" ht="15">
      <c r="A45" s="282"/>
      <c r="B45" s="282" t="s">
        <v>42</v>
      </c>
      <c r="C45" s="282"/>
      <c r="D45" s="282">
        <v>0.003</v>
      </c>
      <c r="E45" s="287">
        <v>3</v>
      </c>
      <c r="F45" s="368"/>
      <c r="G45" s="368">
        <f t="shared" si="0"/>
        <v>0</v>
      </c>
    </row>
    <row r="46" spans="1:7" ht="15">
      <c r="A46" s="282"/>
      <c r="B46" s="282" t="s">
        <v>159</v>
      </c>
      <c r="C46" s="282"/>
      <c r="D46" s="282">
        <v>0.0027</v>
      </c>
      <c r="E46" s="287">
        <v>2.5</v>
      </c>
      <c r="F46" s="368"/>
      <c r="G46" s="368">
        <f t="shared" si="0"/>
        <v>0</v>
      </c>
    </row>
    <row r="47" spans="1:7" ht="15">
      <c r="A47" s="282"/>
      <c r="B47" s="282" t="s">
        <v>14</v>
      </c>
      <c r="C47" s="282"/>
      <c r="D47" s="282">
        <v>0.006</v>
      </c>
      <c r="E47" s="287">
        <v>6</v>
      </c>
      <c r="F47" s="368"/>
      <c r="G47" s="368">
        <f t="shared" si="0"/>
        <v>0</v>
      </c>
    </row>
    <row r="48" spans="1:7" ht="15">
      <c r="A48" s="282"/>
      <c r="B48" s="282" t="s">
        <v>15</v>
      </c>
      <c r="C48" s="282"/>
      <c r="D48" s="282">
        <v>0.0006</v>
      </c>
      <c r="E48" s="287">
        <v>0.6</v>
      </c>
      <c r="F48" s="368"/>
      <c r="G48" s="368">
        <f t="shared" si="0"/>
        <v>0</v>
      </c>
    </row>
    <row r="49" spans="1:7" ht="15">
      <c r="A49" s="282"/>
      <c r="B49" s="343" t="s">
        <v>274</v>
      </c>
      <c r="C49" s="343" t="s">
        <v>121</v>
      </c>
      <c r="D49" s="282">
        <v>0.2</v>
      </c>
      <c r="E49" s="287">
        <v>200</v>
      </c>
      <c r="F49" s="368">
        <v>47</v>
      </c>
      <c r="G49" s="368">
        <f t="shared" si="0"/>
        <v>9.4</v>
      </c>
    </row>
    <row r="50" spans="1:7" ht="15">
      <c r="A50" s="282"/>
      <c r="B50" s="342" t="s">
        <v>402</v>
      </c>
      <c r="C50" s="156">
        <v>45</v>
      </c>
      <c r="D50" s="282">
        <v>0.045</v>
      </c>
      <c r="E50" s="287">
        <v>45</v>
      </c>
      <c r="F50" s="368">
        <v>170</v>
      </c>
      <c r="G50" s="368">
        <f t="shared" si="0"/>
        <v>7.6499999999999995</v>
      </c>
    </row>
    <row r="51" spans="1:7" ht="15">
      <c r="A51" s="282"/>
      <c r="B51" s="155" t="s">
        <v>105</v>
      </c>
      <c r="C51" s="156" t="s">
        <v>392</v>
      </c>
      <c r="D51" s="282">
        <v>0.055</v>
      </c>
      <c r="E51" s="287">
        <v>55</v>
      </c>
      <c r="F51" s="368">
        <v>44.82</v>
      </c>
      <c r="G51" s="368">
        <f t="shared" si="0"/>
        <v>2.4651</v>
      </c>
    </row>
    <row r="52" spans="1:7" ht="15">
      <c r="A52" s="282"/>
      <c r="B52" s="155" t="s">
        <v>106</v>
      </c>
      <c r="C52" s="156">
        <v>36</v>
      </c>
      <c r="D52" s="282">
        <v>0.036</v>
      </c>
      <c r="E52" s="287">
        <v>36</v>
      </c>
      <c r="F52" s="425">
        <v>52.99</v>
      </c>
      <c r="G52" s="368">
        <f t="shared" si="0"/>
        <v>1.90764</v>
      </c>
    </row>
    <row r="53" spans="1:7" ht="15">
      <c r="A53" s="282"/>
      <c r="B53" s="155" t="s">
        <v>200</v>
      </c>
      <c r="C53" s="156" t="s">
        <v>184</v>
      </c>
      <c r="D53" s="282">
        <v>0.11</v>
      </c>
      <c r="E53" s="287">
        <v>110</v>
      </c>
      <c r="F53" s="434">
        <v>100</v>
      </c>
      <c r="G53" s="368">
        <f t="shared" si="0"/>
        <v>11</v>
      </c>
    </row>
    <row r="54" spans="1:7" ht="15">
      <c r="A54" s="273"/>
      <c r="B54" s="273"/>
      <c r="C54" s="273"/>
      <c r="D54" s="273"/>
      <c r="E54" s="181"/>
      <c r="F54" s="368"/>
      <c r="G54" s="415">
        <f>SUM(G20:G53)</f>
        <v>115.21869200000002</v>
      </c>
    </row>
    <row r="55" spans="1:7" ht="15">
      <c r="A55" s="273"/>
      <c r="B55" s="360" t="s">
        <v>206</v>
      </c>
      <c r="C55" s="273"/>
      <c r="D55" s="273"/>
      <c r="E55" s="181"/>
      <c r="F55" s="368"/>
      <c r="G55" s="368">
        <f t="shared" si="0"/>
        <v>0</v>
      </c>
    </row>
    <row r="56" spans="1:7" ht="15">
      <c r="A56" s="273"/>
      <c r="B56" s="273"/>
      <c r="C56" s="273"/>
      <c r="D56" s="273"/>
      <c r="E56" s="181"/>
      <c r="F56" s="368"/>
      <c r="G56" s="368">
        <f t="shared" si="0"/>
        <v>0</v>
      </c>
    </row>
    <row r="57" spans="1:7" ht="15">
      <c r="A57" s="273"/>
      <c r="B57" s="343" t="s">
        <v>339</v>
      </c>
      <c r="C57" s="344">
        <v>200</v>
      </c>
      <c r="D57" s="273"/>
      <c r="E57" s="181"/>
      <c r="F57" s="368"/>
      <c r="G57" s="368">
        <f t="shared" si="0"/>
        <v>0</v>
      </c>
    </row>
    <row r="58" spans="1:7" ht="15">
      <c r="A58" s="273"/>
      <c r="B58" s="351" t="s">
        <v>92</v>
      </c>
      <c r="C58" s="346"/>
      <c r="D58" s="444">
        <v>0.1</v>
      </c>
      <c r="E58" s="391">
        <v>75.2</v>
      </c>
      <c r="F58" s="368">
        <v>27</v>
      </c>
      <c r="G58" s="366">
        <f t="shared" si="0"/>
        <v>2.7</v>
      </c>
    </row>
    <row r="59" spans="1:7" ht="15">
      <c r="A59" s="273"/>
      <c r="B59" s="351" t="s">
        <v>26</v>
      </c>
      <c r="C59" s="346"/>
      <c r="D59" s="444">
        <v>0.05466666666666667</v>
      </c>
      <c r="E59" s="391">
        <v>42.66666666666667</v>
      </c>
      <c r="F59" s="368">
        <v>37</v>
      </c>
      <c r="G59" s="366">
        <f t="shared" si="0"/>
        <v>2.022666666666667</v>
      </c>
    </row>
    <row r="60" spans="1:7" ht="15">
      <c r="A60" s="273"/>
      <c r="B60" s="351" t="s">
        <v>90</v>
      </c>
      <c r="C60" s="346"/>
      <c r="D60" s="444">
        <v>0.01906666666666667</v>
      </c>
      <c r="E60" s="391">
        <v>16</v>
      </c>
      <c r="F60" s="368">
        <v>30</v>
      </c>
      <c r="G60" s="366">
        <f t="shared" si="0"/>
        <v>0.5720000000000001</v>
      </c>
    </row>
    <row r="61" spans="1:7" ht="15">
      <c r="A61" s="273"/>
      <c r="B61" s="351" t="s">
        <v>136</v>
      </c>
      <c r="C61" s="346"/>
      <c r="D61" s="444">
        <v>0.06533333333333334</v>
      </c>
      <c r="E61" s="391">
        <v>50.66666666666667</v>
      </c>
      <c r="F61" s="368">
        <v>29</v>
      </c>
      <c r="G61" s="366">
        <f t="shared" si="0"/>
        <v>1.894666666666667</v>
      </c>
    </row>
    <row r="62" spans="1:7" ht="15">
      <c r="A62" s="273"/>
      <c r="B62" s="351" t="s">
        <v>14</v>
      </c>
      <c r="C62" s="346"/>
      <c r="D62" s="444">
        <v>0.008</v>
      </c>
      <c r="E62" s="391">
        <v>8</v>
      </c>
      <c r="F62" s="368">
        <v>600</v>
      </c>
      <c r="G62" s="366">
        <f t="shared" si="0"/>
        <v>4.8</v>
      </c>
    </row>
    <row r="63" spans="1:7" ht="15">
      <c r="A63" s="273"/>
      <c r="B63" s="351" t="s">
        <v>137</v>
      </c>
      <c r="C63" s="346">
        <v>60</v>
      </c>
      <c r="D63" s="444"/>
      <c r="E63" s="391"/>
      <c r="F63" s="368"/>
      <c r="G63" s="366">
        <f t="shared" si="0"/>
        <v>0</v>
      </c>
    </row>
    <row r="64" spans="1:7" ht="15">
      <c r="A64" s="273"/>
      <c r="B64" s="351" t="s">
        <v>14</v>
      </c>
      <c r="C64" s="346"/>
      <c r="D64" s="444">
        <v>0.0036</v>
      </c>
      <c r="E64" s="391">
        <v>3.6000000000000005</v>
      </c>
      <c r="F64" s="368">
        <v>600</v>
      </c>
      <c r="G64" s="366">
        <f t="shared" si="0"/>
        <v>2.16</v>
      </c>
    </row>
    <row r="65" spans="1:7" ht="15">
      <c r="A65" s="273"/>
      <c r="B65" s="351" t="s">
        <v>42</v>
      </c>
      <c r="C65" s="346"/>
      <c r="D65" s="444">
        <v>0.0026666666666666666</v>
      </c>
      <c r="E65" s="391">
        <v>2.666666666666667</v>
      </c>
      <c r="F65" s="368">
        <v>38</v>
      </c>
      <c r="G65" s="366">
        <f aca="true" t="shared" si="1" ref="G65:G77">F65*D65</f>
        <v>0.10133333333333333</v>
      </c>
    </row>
    <row r="66" spans="1:7" ht="15">
      <c r="A66" s="273"/>
      <c r="B66" s="351" t="s">
        <v>26</v>
      </c>
      <c r="C66" s="346"/>
      <c r="D66" s="444">
        <v>0.004533333333333333</v>
      </c>
      <c r="E66" s="391">
        <v>3.6000000000000005</v>
      </c>
      <c r="F66" s="368">
        <v>37</v>
      </c>
      <c r="G66" s="366">
        <f t="shared" si="1"/>
        <v>0.16773333333333332</v>
      </c>
    </row>
    <row r="67" spans="1:7" ht="15">
      <c r="A67" s="273"/>
      <c r="B67" s="351" t="s">
        <v>90</v>
      </c>
      <c r="C67" s="346"/>
      <c r="D67" s="444">
        <v>0.0013333333333333333</v>
      </c>
      <c r="E67" s="391">
        <v>1.2</v>
      </c>
      <c r="F67" s="368">
        <v>30</v>
      </c>
      <c r="G67" s="366">
        <f t="shared" si="1"/>
        <v>0.04</v>
      </c>
    </row>
    <row r="68" spans="1:7" ht="15">
      <c r="A68" s="273"/>
      <c r="B68" s="351" t="s">
        <v>54</v>
      </c>
      <c r="C68" s="346"/>
      <c r="D68" s="444">
        <v>0.005999999999999999</v>
      </c>
      <c r="E68" s="391">
        <v>6</v>
      </c>
      <c r="F68" s="368">
        <v>140</v>
      </c>
      <c r="G68" s="366">
        <f t="shared" si="1"/>
        <v>0.8399999999999999</v>
      </c>
    </row>
    <row r="69" spans="1:7" ht="15">
      <c r="A69" s="273"/>
      <c r="B69" s="351" t="s">
        <v>27</v>
      </c>
      <c r="C69" s="346"/>
      <c r="D69" s="444">
        <v>0.0006000000000000001</v>
      </c>
      <c r="E69" s="391">
        <v>0</v>
      </c>
      <c r="F69" s="368">
        <v>76</v>
      </c>
      <c r="G69" s="366">
        <f t="shared" si="1"/>
        <v>0.0456</v>
      </c>
    </row>
    <row r="70" spans="1:7" ht="15">
      <c r="A70" s="273"/>
      <c r="B70" s="351" t="s">
        <v>40</v>
      </c>
      <c r="C70" s="346"/>
      <c r="D70" s="444">
        <v>0.0005333333333333334</v>
      </c>
      <c r="E70" s="391">
        <v>0.5333333333333334</v>
      </c>
      <c r="F70" s="368">
        <v>19</v>
      </c>
      <c r="G70" s="366">
        <f t="shared" si="1"/>
        <v>0.010133333333333334</v>
      </c>
    </row>
    <row r="71" spans="1:7" ht="15">
      <c r="A71" s="273"/>
      <c r="B71" s="273"/>
      <c r="C71" s="273"/>
      <c r="D71" s="273"/>
      <c r="E71" s="181"/>
      <c r="F71" s="368"/>
      <c r="G71" s="368">
        <f t="shared" si="1"/>
        <v>0</v>
      </c>
    </row>
    <row r="72" spans="1:7" ht="15">
      <c r="A72" s="273" t="s">
        <v>264</v>
      </c>
      <c r="B72" s="343" t="s">
        <v>327</v>
      </c>
      <c r="C72" s="344" t="s">
        <v>121</v>
      </c>
      <c r="D72" s="273"/>
      <c r="E72" s="181"/>
      <c r="F72" s="368"/>
      <c r="G72" s="368">
        <f t="shared" si="1"/>
        <v>0</v>
      </c>
    </row>
    <row r="73" spans="1:7" ht="15">
      <c r="A73" s="273"/>
      <c r="B73" s="342" t="s">
        <v>38</v>
      </c>
      <c r="C73" s="273"/>
      <c r="D73" s="359">
        <v>0.0452</v>
      </c>
      <c r="E73" s="205">
        <v>40</v>
      </c>
      <c r="F73" s="368">
        <v>100</v>
      </c>
      <c r="G73" s="368">
        <f t="shared" si="1"/>
        <v>4.52</v>
      </c>
    </row>
    <row r="74" spans="1:7" s="334" customFormat="1" ht="15">
      <c r="A74" s="340"/>
      <c r="B74" s="342" t="s">
        <v>34</v>
      </c>
      <c r="C74" s="340"/>
      <c r="D74" s="359">
        <v>0.007</v>
      </c>
      <c r="E74" s="205">
        <v>7</v>
      </c>
      <c r="F74" s="368">
        <v>76</v>
      </c>
      <c r="G74" s="368">
        <f t="shared" si="1"/>
        <v>0.532</v>
      </c>
    </row>
    <row r="75" spans="1:7" s="334" customFormat="1" ht="15">
      <c r="A75" s="340"/>
      <c r="B75" s="342" t="s">
        <v>32</v>
      </c>
      <c r="C75" s="340"/>
      <c r="D75" s="359">
        <v>0.0002</v>
      </c>
      <c r="E75" s="205">
        <v>0.2</v>
      </c>
      <c r="F75" s="368">
        <v>320</v>
      </c>
      <c r="G75" s="368">
        <f t="shared" si="1"/>
        <v>0.064</v>
      </c>
    </row>
    <row r="76" spans="1:7" ht="15">
      <c r="A76" s="273"/>
      <c r="B76" s="273"/>
      <c r="C76" s="273"/>
      <c r="D76" s="273"/>
      <c r="E76" s="181"/>
      <c r="F76" s="368"/>
      <c r="G76" s="368">
        <f t="shared" si="1"/>
        <v>0</v>
      </c>
    </row>
    <row r="77" spans="1:7" ht="15">
      <c r="A77" s="367"/>
      <c r="B77" s="352" t="s">
        <v>334</v>
      </c>
      <c r="C77" s="353">
        <v>24</v>
      </c>
      <c r="D77" s="353">
        <v>0.024</v>
      </c>
      <c r="E77" s="403">
        <v>24</v>
      </c>
      <c r="F77" s="368">
        <v>52.99</v>
      </c>
      <c r="G77" s="368">
        <f t="shared" si="1"/>
        <v>1.27176</v>
      </c>
    </row>
    <row r="78" spans="6:7" ht="15">
      <c r="F78" s="368"/>
      <c r="G78" s="415">
        <f>SUM(G58:G77)</f>
        <v>21.741893333333334</v>
      </c>
    </row>
  </sheetData>
  <sheetProtection/>
  <printOptions/>
  <pageMargins left="0.7" right="0.7" top="0.75" bottom="0.75" header="0.3" footer="0.3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NEO</dc:creator>
  <cp:keywords/>
  <dc:description/>
  <cp:lastModifiedBy>Пользователь</cp:lastModifiedBy>
  <cp:lastPrinted>2023-07-24T12:12:52Z</cp:lastPrinted>
  <dcterms:created xsi:type="dcterms:W3CDTF">2012-03-01T17:01:27Z</dcterms:created>
  <dcterms:modified xsi:type="dcterms:W3CDTF">2023-08-17T06:21:27Z</dcterms:modified>
  <cp:category/>
  <cp:version/>
  <cp:contentType/>
  <cp:contentStatus/>
</cp:coreProperties>
</file>