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030" activeTab="6"/>
  </bookViews>
  <sheets>
    <sheet name="1,2" sheetId="1" r:id="rId1"/>
    <sheet name="3,4" sheetId="4" r:id="rId2"/>
    <sheet name="5,6" sheetId="6" r:id="rId3"/>
    <sheet name="7,8" sheetId="8" r:id="rId4"/>
    <sheet name="9,10" sheetId="10" r:id="rId5"/>
    <sheet name="зав б.ж.у" sheetId="2" r:id="rId6"/>
    <sheet name="обед б.ж.у " sheetId="12" r:id="rId7"/>
    <sheet name="з+о б.ж.у " sheetId="13" r:id="rId8"/>
    <sheet name="о+п б.ж.у  " sheetId="14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4" l="1"/>
  <c r="M16" i="14"/>
  <c r="L16" i="14"/>
  <c r="K16" i="14"/>
  <c r="J16" i="14"/>
  <c r="I16" i="14"/>
  <c r="H16" i="14"/>
  <c r="G16" i="14"/>
  <c r="N15" i="14"/>
  <c r="M15" i="14"/>
  <c r="L15" i="14"/>
  <c r="K15" i="14"/>
  <c r="J15" i="14"/>
  <c r="I15" i="14"/>
  <c r="H15" i="14"/>
  <c r="G15" i="14"/>
  <c r="N11" i="14"/>
  <c r="M11" i="14"/>
  <c r="L11" i="14"/>
  <c r="K11" i="14"/>
  <c r="J11" i="14"/>
  <c r="I11" i="14"/>
  <c r="H11" i="14"/>
  <c r="G11" i="14"/>
  <c r="N10" i="14"/>
  <c r="M10" i="14"/>
  <c r="L10" i="14"/>
  <c r="K10" i="14"/>
  <c r="J10" i="14"/>
  <c r="I10" i="14"/>
  <c r="H10" i="14"/>
  <c r="G10" i="14"/>
  <c r="N9" i="14"/>
  <c r="L9" i="14"/>
  <c r="K9" i="14"/>
  <c r="H9" i="14"/>
  <c r="G9" i="14"/>
  <c r="P22" i="8"/>
  <c r="O22" i="8"/>
  <c r="N22" i="8"/>
  <c r="M22" i="8"/>
  <c r="L22" i="8"/>
  <c r="K22" i="8"/>
  <c r="J22" i="8"/>
  <c r="I22" i="8"/>
  <c r="G22" i="8"/>
  <c r="F22" i="8"/>
  <c r="E22" i="8"/>
  <c r="D22" i="8"/>
  <c r="P17" i="8" l="1"/>
  <c r="N13" i="14" s="1"/>
  <c r="O17" i="8"/>
  <c r="M13" i="14" s="1"/>
  <c r="N17" i="8"/>
  <c r="L13" i="14" s="1"/>
  <c r="M17" i="8"/>
  <c r="K13" i="14" s="1"/>
  <c r="L17" i="8"/>
  <c r="J13" i="14" s="1"/>
  <c r="K17" i="8"/>
  <c r="I13" i="14" s="1"/>
  <c r="J17" i="8"/>
  <c r="H13" i="14" s="1"/>
  <c r="I17" i="8"/>
  <c r="G13" i="14" s="1"/>
  <c r="G17" i="8"/>
  <c r="F17" i="8"/>
  <c r="E17" i="8"/>
  <c r="D17" i="8"/>
  <c r="E32" i="4" l="1"/>
  <c r="D32" i="4"/>
  <c r="G9" i="10" l="1"/>
  <c r="E9" i="10"/>
  <c r="D9" i="10"/>
  <c r="G29" i="8"/>
  <c r="D29" i="8"/>
  <c r="I10" i="8" l="1"/>
  <c r="G13" i="2" s="1"/>
  <c r="G10" i="8"/>
  <c r="F10" i="8"/>
  <c r="E10" i="8"/>
  <c r="D10" i="8"/>
  <c r="C10" i="6" l="1"/>
  <c r="G31" i="1"/>
  <c r="F31" i="1"/>
  <c r="E31" i="1"/>
  <c r="D31" i="1"/>
  <c r="P31" i="1" l="1"/>
  <c r="N8" i="2" s="1"/>
  <c r="O31" i="1"/>
  <c r="M8" i="2" s="1"/>
  <c r="N31" i="1"/>
  <c r="L8" i="2" s="1"/>
  <c r="M31" i="1"/>
  <c r="K8" i="2" s="1"/>
  <c r="L31" i="1"/>
  <c r="J8" i="2" s="1"/>
  <c r="K31" i="1"/>
  <c r="I8" i="2" s="1"/>
  <c r="J31" i="1"/>
  <c r="H8" i="2" s="1"/>
  <c r="I31" i="1"/>
  <c r="G8" i="2" s="1"/>
  <c r="D24" i="4" l="1"/>
  <c r="D18" i="10" l="1"/>
  <c r="P40" i="10"/>
  <c r="O40" i="10"/>
  <c r="N40" i="10"/>
  <c r="M40" i="10"/>
  <c r="L40" i="10"/>
  <c r="K40" i="10"/>
  <c r="J40" i="10"/>
  <c r="I40" i="10"/>
  <c r="G40" i="10"/>
  <c r="F40" i="10"/>
  <c r="E40" i="10"/>
  <c r="D40" i="10"/>
  <c r="P36" i="10"/>
  <c r="N16" i="12" s="1"/>
  <c r="O36" i="10"/>
  <c r="M16" i="12" s="1"/>
  <c r="N36" i="10"/>
  <c r="L16" i="12" s="1"/>
  <c r="M36" i="10"/>
  <c r="K16" i="12" s="1"/>
  <c r="L36" i="10"/>
  <c r="J16" i="12" s="1"/>
  <c r="K36" i="10"/>
  <c r="I16" i="12" s="1"/>
  <c r="J36" i="10"/>
  <c r="H16" i="12" s="1"/>
  <c r="I36" i="10"/>
  <c r="G16" i="12" s="1"/>
  <c r="G36" i="10"/>
  <c r="F36" i="10"/>
  <c r="E36" i="10"/>
  <c r="D36" i="10"/>
  <c r="P28" i="10"/>
  <c r="N16" i="2" s="1"/>
  <c r="O28" i="10"/>
  <c r="M16" i="2" s="1"/>
  <c r="N28" i="10"/>
  <c r="L16" i="2" s="1"/>
  <c r="M28" i="10"/>
  <c r="K16" i="2" s="1"/>
  <c r="L28" i="10"/>
  <c r="J16" i="2" s="1"/>
  <c r="K28" i="10"/>
  <c r="I16" i="2" s="1"/>
  <c r="J28" i="10"/>
  <c r="H16" i="2" s="1"/>
  <c r="I28" i="10"/>
  <c r="G16" i="2" s="1"/>
  <c r="G28" i="10"/>
  <c r="E16" i="2" s="1"/>
  <c r="F28" i="10"/>
  <c r="D16" i="2" s="1"/>
  <c r="E28" i="10"/>
  <c r="C16" i="2" s="1"/>
  <c r="D28" i="10"/>
  <c r="B16" i="2" s="1"/>
  <c r="P22" i="10"/>
  <c r="O22" i="10"/>
  <c r="N22" i="10"/>
  <c r="M22" i="10"/>
  <c r="L22" i="10"/>
  <c r="K22" i="10"/>
  <c r="J22" i="10"/>
  <c r="I22" i="10"/>
  <c r="G22" i="10"/>
  <c r="F22" i="10"/>
  <c r="E22" i="10"/>
  <c r="D22" i="10"/>
  <c r="P18" i="10"/>
  <c r="N15" i="12" s="1"/>
  <c r="O18" i="10"/>
  <c r="M15" i="12" s="1"/>
  <c r="N18" i="10"/>
  <c r="L15" i="12" s="1"/>
  <c r="M18" i="10"/>
  <c r="K15" i="12" s="1"/>
  <c r="L18" i="10"/>
  <c r="J15" i="12" s="1"/>
  <c r="K18" i="10"/>
  <c r="I15" i="12" s="1"/>
  <c r="I16" i="13" s="1"/>
  <c r="J18" i="10"/>
  <c r="H15" i="12" s="1"/>
  <c r="I18" i="10"/>
  <c r="G15" i="12" s="1"/>
  <c r="G18" i="10"/>
  <c r="F18" i="10"/>
  <c r="E18" i="10"/>
  <c r="P9" i="10"/>
  <c r="N15" i="2" s="1"/>
  <c r="O9" i="10"/>
  <c r="M15" i="2" s="1"/>
  <c r="N9" i="10"/>
  <c r="L15" i="2" s="1"/>
  <c r="M9" i="10"/>
  <c r="K15" i="2" s="1"/>
  <c r="L9" i="10"/>
  <c r="J15" i="2" s="1"/>
  <c r="K9" i="10"/>
  <c r="I15" i="2" s="1"/>
  <c r="J9" i="10"/>
  <c r="H15" i="2" s="1"/>
  <c r="I9" i="10"/>
  <c r="G15" i="2" s="1"/>
  <c r="F9" i="10"/>
  <c r="D15" i="2" s="1"/>
  <c r="C15" i="2"/>
  <c r="B15" i="2"/>
  <c r="P43" i="8"/>
  <c r="O43" i="8"/>
  <c r="N43" i="8"/>
  <c r="M43" i="8"/>
  <c r="L43" i="8"/>
  <c r="K43" i="8"/>
  <c r="J43" i="8"/>
  <c r="I43" i="8"/>
  <c r="G43" i="8"/>
  <c r="F43" i="8"/>
  <c r="E43" i="8"/>
  <c r="D43" i="8"/>
  <c r="P38" i="8"/>
  <c r="O38" i="8"/>
  <c r="N38" i="8"/>
  <c r="M38" i="8"/>
  <c r="L38" i="8"/>
  <c r="K38" i="8"/>
  <c r="J38" i="8"/>
  <c r="I38" i="8"/>
  <c r="G38" i="8"/>
  <c r="F38" i="8"/>
  <c r="D14" i="14" s="1"/>
  <c r="E38" i="8"/>
  <c r="D38" i="8"/>
  <c r="B14" i="14" s="1"/>
  <c r="P29" i="8"/>
  <c r="N14" i="2" s="1"/>
  <c r="O29" i="8"/>
  <c r="M14" i="2" s="1"/>
  <c r="N29" i="8"/>
  <c r="L14" i="2" s="1"/>
  <c r="M29" i="8"/>
  <c r="K14" i="2" s="1"/>
  <c r="L29" i="8"/>
  <c r="J14" i="2" s="1"/>
  <c r="K29" i="8"/>
  <c r="I14" i="2" s="1"/>
  <c r="J29" i="8"/>
  <c r="H14" i="2" s="1"/>
  <c r="I29" i="8"/>
  <c r="G14" i="2" s="1"/>
  <c r="E14" i="2"/>
  <c r="F29" i="8"/>
  <c r="D14" i="2" s="1"/>
  <c r="E29" i="8"/>
  <c r="C14" i="2" s="1"/>
  <c r="B14" i="2"/>
  <c r="N13" i="12"/>
  <c r="M13" i="12"/>
  <c r="L13" i="12"/>
  <c r="K13" i="12"/>
  <c r="J13" i="12"/>
  <c r="I13" i="12"/>
  <c r="H13" i="12"/>
  <c r="G13" i="12"/>
  <c r="G13" i="13" s="1"/>
  <c r="P10" i="8"/>
  <c r="N13" i="2" s="1"/>
  <c r="N13" i="13" s="1"/>
  <c r="O10" i="8"/>
  <c r="M13" i="2" s="1"/>
  <c r="M13" i="13" s="1"/>
  <c r="N10" i="8"/>
  <c r="L13" i="2" s="1"/>
  <c r="L13" i="13" s="1"/>
  <c r="M10" i="8"/>
  <c r="K13" i="2" s="1"/>
  <c r="K13" i="13" s="1"/>
  <c r="L10" i="8"/>
  <c r="J13" i="2" s="1"/>
  <c r="J13" i="13" s="1"/>
  <c r="K10" i="8"/>
  <c r="I13" i="2" s="1"/>
  <c r="I13" i="13" s="1"/>
  <c r="J10" i="8"/>
  <c r="H13" i="2" s="1"/>
  <c r="H13" i="13" s="1"/>
  <c r="D13" i="2"/>
  <c r="C13" i="2"/>
  <c r="B13" i="2"/>
  <c r="P42" i="6"/>
  <c r="N12" i="14" s="1"/>
  <c r="O42" i="6"/>
  <c r="M12" i="14" s="1"/>
  <c r="N42" i="6"/>
  <c r="L12" i="14" s="1"/>
  <c r="M42" i="6"/>
  <c r="K12" i="14" s="1"/>
  <c r="L42" i="6"/>
  <c r="J12" i="14" s="1"/>
  <c r="K42" i="6"/>
  <c r="I12" i="14" s="1"/>
  <c r="J42" i="6"/>
  <c r="H12" i="14" s="1"/>
  <c r="I42" i="6"/>
  <c r="G12" i="14" s="1"/>
  <c r="G42" i="6"/>
  <c r="F42" i="6"/>
  <c r="E42" i="6"/>
  <c r="D42" i="6"/>
  <c r="P37" i="6"/>
  <c r="N12" i="12" s="1"/>
  <c r="O37" i="6"/>
  <c r="M12" i="12" s="1"/>
  <c r="N37" i="6"/>
  <c r="L12" i="12" s="1"/>
  <c r="M37" i="6"/>
  <c r="K12" i="12" s="1"/>
  <c r="L37" i="6"/>
  <c r="J12" i="12" s="1"/>
  <c r="K37" i="6"/>
  <c r="I12" i="12" s="1"/>
  <c r="J37" i="6"/>
  <c r="H12" i="12" s="1"/>
  <c r="I37" i="6"/>
  <c r="G12" i="12" s="1"/>
  <c r="G37" i="6"/>
  <c r="E12" i="12" s="1"/>
  <c r="F37" i="6"/>
  <c r="E37" i="6"/>
  <c r="D37" i="6"/>
  <c r="P28" i="6"/>
  <c r="N12" i="2" s="1"/>
  <c r="O28" i="6"/>
  <c r="M12" i="2" s="1"/>
  <c r="N28" i="6"/>
  <c r="L12" i="2" s="1"/>
  <c r="M28" i="6"/>
  <c r="K12" i="2" s="1"/>
  <c r="L28" i="6"/>
  <c r="J12" i="2" s="1"/>
  <c r="K28" i="6"/>
  <c r="I12" i="2" s="1"/>
  <c r="J28" i="6"/>
  <c r="H12" i="2" s="1"/>
  <c r="I28" i="6"/>
  <c r="G12" i="2" s="1"/>
  <c r="G28" i="6"/>
  <c r="E12" i="2" s="1"/>
  <c r="F28" i="6"/>
  <c r="D12" i="2" s="1"/>
  <c r="E28" i="6"/>
  <c r="C12" i="2" s="1"/>
  <c r="D28" i="6"/>
  <c r="B12" i="2" s="1"/>
  <c r="P21" i="6"/>
  <c r="O21" i="6"/>
  <c r="N21" i="6"/>
  <c r="M21" i="6"/>
  <c r="L21" i="6"/>
  <c r="K21" i="6"/>
  <c r="J21" i="6"/>
  <c r="I21" i="6"/>
  <c r="G21" i="6"/>
  <c r="F21" i="6"/>
  <c r="E21" i="6"/>
  <c r="D21" i="6"/>
  <c r="P17" i="6"/>
  <c r="N11" i="12" s="1"/>
  <c r="O17" i="6"/>
  <c r="M11" i="12" s="1"/>
  <c r="N17" i="6"/>
  <c r="L11" i="12" s="1"/>
  <c r="M17" i="6"/>
  <c r="K11" i="12" s="1"/>
  <c r="L17" i="6"/>
  <c r="J11" i="12" s="1"/>
  <c r="K17" i="6"/>
  <c r="I11" i="12" s="1"/>
  <c r="J17" i="6"/>
  <c r="H11" i="12" s="1"/>
  <c r="I17" i="6"/>
  <c r="G11" i="12" s="1"/>
  <c r="G17" i="6"/>
  <c r="F17" i="6"/>
  <c r="E17" i="6"/>
  <c r="D17" i="6"/>
  <c r="P10" i="6"/>
  <c r="N11" i="2" s="1"/>
  <c r="O10" i="6"/>
  <c r="M11" i="2" s="1"/>
  <c r="N10" i="6"/>
  <c r="L11" i="2" s="1"/>
  <c r="M10" i="6"/>
  <c r="K11" i="2" s="1"/>
  <c r="L10" i="6"/>
  <c r="J11" i="2" s="1"/>
  <c r="K10" i="6"/>
  <c r="I11" i="2" s="1"/>
  <c r="J10" i="6"/>
  <c r="H11" i="2" s="1"/>
  <c r="I10" i="6"/>
  <c r="G11" i="2" s="1"/>
  <c r="G10" i="6"/>
  <c r="E11" i="2" s="1"/>
  <c r="F10" i="6"/>
  <c r="E10" i="6"/>
  <c r="C11" i="2" s="1"/>
  <c r="D10" i="6"/>
  <c r="B11" i="2" s="1"/>
  <c r="P45" i="4"/>
  <c r="O45" i="4"/>
  <c r="N45" i="4"/>
  <c r="M45" i="4"/>
  <c r="L45" i="4"/>
  <c r="K45" i="4"/>
  <c r="J45" i="4"/>
  <c r="I45" i="4"/>
  <c r="G45" i="4"/>
  <c r="F45" i="4"/>
  <c r="E45" i="4"/>
  <c r="D45" i="4"/>
  <c r="P41" i="4"/>
  <c r="N10" i="12" s="1"/>
  <c r="O41" i="4"/>
  <c r="M10" i="12" s="1"/>
  <c r="N41" i="4"/>
  <c r="L10" i="12" s="1"/>
  <c r="M41" i="4"/>
  <c r="K10" i="12" s="1"/>
  <c r="L41" i="4"/>
  <c r="J10" i="12" s="1"/>
  <c r="K41" i="4"/>
  <c r="I10" i="12" s="1"/>
  <c r="J41" i="4"/>
  <c r="H10" i="12" s="1"/>
  <c r="I41" i="4"/>
  <c r="G10" i="12" s="1"/>
  <c r="G41" i="4"/>
  <c r="F41" i="4"/>
  <c r="E41" i="4"/>
  <c r="C10" i="14" s="1"/>
  <c r="D41" i="4"/>
  <c r="P32" i="4"/>
  <c r="N10" i="2" s="1"/>
  <c r="O32" i="4"/>
  <c r="M10" i="2" s="1"/>
  <c r="N32" i="4"/>
  <c r="L10" i="2" s="1"/>
  <c r="M32" i="4"/>
  <c r="K10" i="2" s="1"/>
  <c r="L32" i="4"/>
  <c r="J10" i="2" s="1"/>
  <c r="K32" i="4"/>
  <c r="I10" i="2" s="1"/>
  <c r="J32" i="4"/>
  <c r="H10" i="2" s="1"/>
  <c r="I32" i="4"/>
  <c r="G10" i="2" s="1"/>
  <c r="G32" i="4"/>
  <c r="E10" i="2" s="1"/>
  <c r="F32" i="4"/>
  <c r="D10" i="2" s="1"/>
  <c r="C10" i="2"/>
  <c r="P24" i="4"/>
  <c r="O24" i="4"/>
  <c r="N24" i="4"/>
  <c r="M24" i="4"/>
  <c r="L24" i="4"/>
  <c r="K24" i="4"/>
  <c r="J24" i="4"/>
  <c r="I24" i="4"/>
  <c r="G24" i="4"/>
  <c r="F24" i="4"/>
  <c r="E24" i="4"/>
  <c r="B10" i="2"/>
  <c r="P19" i="4"/>
  <c r="N9" i="12" s="1"/>
  <c r="O19" i="4"/>
  <c r="N19" i="4"/>
  <c r="L9" i="12" s="1"/>
  <c r="M19" i="4"/>
  <c r="K9" i="12" s="1"/>
  <c r="L19" i="4"/>
  <c r="K19" i="4"/>
  <c r="J19" i="4"/>
  <c r="H9" i="12" s="1"/>
  <c r="I19" i="4"/>
  <c r="G9" i="12" s="1"/>
  <c r="G19" i="4"/>
  <c r="F19" i="4"/>
  <c r="E19" i="4"/>
  <c r="D19" i="4"/>
  <c r="B9" i="14" s="1"/>
  <c r="P11" i="4"/>
  <c r="N9" i="2" s="1"/>
  <c r="O11" i="4"/>
  <c r="M9" i="2" s="1"/>
  <c r="N11" i="4"/>
  <c r="L9" i="2" s="1"/>
  <c r="M11" i="4"/>
  <c r="K9" i="2" s="1"/>
  <c r="L11" i="4"/>
  <c r="J9" i="2" s="1"/>
  <c r="K11" i="4"/>
  <c r="I9" i="2" s="1"/>
  <c r="J11" i="4"/>
  <c r="H9" i="2" s="1"/>
  <c r="I11" i="4"/>
  <c r="G9" i="2" s="1"/>
  <c r="G11" i="4"/>
  <c r="F11" i="4"/>
  <c r="D9" i="2" s="1"/>
  <c r="E11" i="4"/>
  <c r="C9" i="2" s="1"/>
  <c r="D11" i="4"/>
  <c r="B9" i="2" s="1"/>
  <c r="D42" i="1"/>
  <c r="D39" i="1"/>
  <c r="E42" i="1"/>
  <c r="E39" i="1"/>
  <c r="C8" i="12" s="1"/>
  <c r="F42" i="1"/>
  <c r="F39" i="1"/>
  <c r="G42" i="1"/>
  <c r="G39" i="1"/>
  <c r="E8" i="12" s="1"/>
  <c r="I42" i="1"/>
  <c r="I39" i="1"/>
  <c r="J42" i="1"/>
  <c r="J39" i="1"/>
  <c r="K42" i="1"/>
  <c r="K39" i="1"/>
  <c r="L42" i="1"/>
  <c r="L39" i="1"/>
  <c r="M42" i="1"/>
  <c r="M39" i="1"/>
  <c r="N42" i="1"/>
  <c r="N39" i="1"/>
  <c r="O42" i="1"/>
  <c r="O39" i="1"/>
  <c r="P42" i="1"/>
  <c r="P39" i="1"/>
  <c r="E8" i="2"/>
  <c r="D8" i="2"/>
  <c r="C8" i="2"/>
  <c r="B8" i="2"/>
  <c r="C22" i="2" l="1"/>
  <c r="C23" i="2" s="1"/>
  <c r="B22" i="2"/>
  <c r="B23" i="2" s="1"/>
  <c r="D22" i="2"/>
  <c r="D23" i="2" s="1"/>
  <c r="N8" i="12"/>
  <c r="N8" i="13" s="1"/>
  <c r="N8" i="14"/>
  <c r="L8" i="12"/>
  <c r="L8" i="13" s="1"/>
  <c r="L8" i="14"/>
  <c r="K8" i="12"/>
  <c r="K8" i="13" s="1"/>
  <c r="K8" i="14"/>
  <c r="J8" i="12"/>
  <c r="J8" i="13" s="1"/>
  <c r="J8" i="14"/>
  <c r="H8" i="12"/>
  <c r="H8" i="13" s="1"/>
  <c r="H8" i="14"/>
  <c r="G8" i="12"/>
  <c r="G8" i="13" s="1"/>
  <c r="G8" i="14"/>
  <c r="M8" i="12"/>
  <c r="M8" i="13" s="1"/>
  <c r="M8" i="14"/>
  <c r="I8" i="12"/>
  <c r="I8" i="13" s="1"/>
  <c r="I8" i="14"/>
  <c r="G9" i="13"/>
  <c r="K9" i="13"/>
  <c r="H10" i="13"/>
  <c r="J10" i="13"/>
  <c r="L10" i="13"/>
  <c r="N10" i="13"/>
  <c r="H11" i="13"/>
  <c r="J11" i="13"/>
  <c r="L11" i="13"/>
  <c r="N11" i="13"/>
  <c r="H12" i="13"/>
  <c r="J12" i="13"/>
  <c r="L12" i="13"/>
  <c r="H16" i="13"/>
  <c r="J16" i="13"/>
  <c r="L16" i="13"/>
  <c r="N16" i="13"/>
  <c r="H9" i="13"/>
  <c r="L9" i="13"/>
  <c r="G10" i="13"/>
  <c r="I10" i="13"/>
  <c r="K10" i="13"/>
  <c r="M10" i="13"/>
  <c r="G11" i="13"/>
  <c r="I11" i="13"/>
  <c r="K11" i="13"/>
  <c r="M11" i="13"/>
  <c r="G12" i="13"/>
  <c r="I12" i="13"/>
  <c r="K12" i="13"/>
  <c r="M12" i="13"/>
  <c r="G16" i="13"/>
  <c r="K16" i="13"/>
  <c r="M16" i="13"/>
  <c r="G15" i="13"/>
  <c r="I15" i="13"/>
  <c r="K15" i="13"/>
  <c r="M15" i="13"/>
  <c r="H15" i="13"/>
  <c r="L15" i="13"/>
  <c r="N15" i="13"/>
  <c r="J15" i="13"/>
  <c r="M9" i="12"/>
  <c r="M9" i="13" s="1"/>
  <c r="M9" i="14"/>
  <c r="I9" i="12"/>
  <c r="I9" i="13" s="1"/>
  <c r="I9" i="14"/>
  <c r="J9" i="12"/>
  <c r="J9" i="13" s="1"/>
  <c r="J9" i="14"/>
  <c r="G14" i="12"/>
  <c r="G22" i="12" s="1"/>
  <c r="G23" i="12" s="1"/>
  <c r="G14" i="14"/>
  <c r="I14" i="12"/>
  <c r="I14" i="13" s="1"/>
  <c r="I14" i="14"/>
  <c r="K14" i="12"/>
  <c r="K14" i="13" s="1"/>
  <c r="K14" i="14"/>
  <c r="M14" i="12"/>
  <c r="M14" i="13" s="1"/>
  <c r="M14" i="14"/>
  <c r="H14" i="12"/>
  <c r="H14" i="13" s="1"/>
  <c r="H14" i="14"/>
  <c r="J14" i="12"/>
  <c r="J14" i="13" s="1"/>
  <c r="J14" i="14"/>
  <c r="L14" i="12"/>
  <c r="L14" i="13" s="1"/>
  <c r="L14" i="14"/>
  <c r="N14" i="12"/>
  <c r="N14" i="13" s="1"/>
  <c r="N14" i="14"/>
  <c r="N22" i="14" s="1"/>
  <c r="N23" i="14" s="1"/>
  <c r="N12" i="13"/>
  <c r="N9" i="13"/>
  <c r="G22" i="2"/>
  <c r="G23" i="2" s="1"/>
  <c r="I22" i="2"/>
  <c r="I23" i="2" s="1"/>
  <c r="M22" i="2"/>
  <c r="M23" i="2" s="1"/>
  <c r="H22" i="2"/>
  <c r="H23" i="2" s="1"/>
  <c r="J22" i="2"/>
  <c r="J23" i="2" s="1"/>
  <c r="L22" i="2"/>
  <c r="L23" i="2" s="1"/>
  <c r="N22" i="2"/>
  <c r="N23" i="2" s="1"/>
  <c r="K22" i="2"/>
  <c r="K23" i="2" s="1"/>
  <c r="E8" i="14"/>
  <c r="C16" i="12"/>
  <c r="C16" i="14"/>
  <c r="E16" i="12"/>
  <c r="E16" i="13" s="1"/>
  <c r="E16" i="14"/>
  <c r="B16" i="12"/>
  <c r="B16" i="14"/>
  <c r="D16" i="12"/>
  <c r="D16" i="14"/>
  <c r="B14" i="12"/>
  <c r="D14" i="12"/>
  <c r="C14" i="14"/>
  <c r="E14" i="12"/>
  <c r="E14" i="14"/>
  <c r="C14" i="12"/>
  <c r="E10" i="12"/>
  <c r="E10" i="14"/>
  <c r="C10" i="12"/>
  <c r="B10" i="12"/>
  <c r="B10" i="14"/>
  <c r="D10" i="14"/>
  <c r="D10" i="12"/>
  <c r="C8" i="13"/>
  <c r="C12" i="12"/>
  <c r="C12" i="14"/>
  <c r="E12" i="14"/>
  <c r="B12" i="12"/>
  <c r="B12" i="14"/>
  <c r="D12" i="12"/>
  <c r="D12" i="14"/>
  <c r="E8" i="13"/>
  <c r="D8" i="14"/>
  <c r="C8" i="14"/>
  <c r="B8" i="12"/>
  <c r="B8" i="14"/>
  <c r="D8" i="12"/>
  <c r="E12" i="13"/>
  <c r="E10" i="13"/>
  <c r="C16" i="13"/>
  <c r="P25" i="1"/>
  <c r="O25" i="1"/>
  <c r="N25" i="1"/>
  <c r="M25" i="1"/>
  <c r="L25" i="1"/>
  <c r="K25" i="1"/>
  <c r="J25" i="1"/>
  <c r="I25" i="1"/>
  <c r="G25" i="1"/>
  <c r="F25" i="1"/>
  <c r="E25" i="1"/>
  <c r="D25" i="1"/>
  <c r="P21" i="1"/>
  <c r="N7" i="12" s="1"/>
  <c r="N20" i="12" s="1"/>
  <c r="N21" i="12" s="1"/>
  <c r="O21" i="1"/>
  <c r="N21" i="1"/>
  <c r="M21" i="1"/>
  <c r="L21" i="1"/>
  <c r="K21" i="1"/>
  <c r="J21" i="1"/>
  <c r="I21" i="1"/>
  <c r="G7" i="12" s="1"/>
  <c r="G7" i="14" s="1"/>
  <c r="G20" i="14" s="1"/>
  <c r="G21" i="14" s="1"/>
  <c r="G21" i="1"/>
  <c r="F21" i="1"/>
  <c r="E21" i="1"/>
  <c r="D21" i="1"/>
  <c r="P13" i="1"/>
  <c r="N7" i="2" s="1"/>
  <c r="N7" i="13" s="1"/>
  <c r="O13" i="1"/>
  <c r="M7" i="2" s="1"/>
  <c r="M7" i="13" s="1"/>
  <c r="N13" i="1"/>
  <c r="L7" i="2" s="1"/>
  <c r="M13" i="1"/>
  <c r="K7" i="2" s="1"/>
  <c r="L13" i="1"/>
  <c r="J7" i="2" s="1"/>
  <c r="J17" i="2" s="1"/>
  <c r="J18" i="2" s="1"/>
  <c r="K13" i="1"/>
  <c r="I7" i="2" s="1"/>
  <c r="J13" i="1"/>
  <c r="H7" i="2" s="1"/>
  <c r="I13" i="1"/>
  <c r="G7" i="2" s="1"/>
  <c r="G7" i="13" s="1"/>
  <c r="G13" i="1"/>
  <c r="F13" i="1"/>
  <c r="E13" i="1"/>
  <c r="D13" i="1"/>
  <c r="G14" i="13" l="1"/>
  <c r="E14" i="13"/>
  <c r="I7" i="14"/>
  <c r="I7" i="12"/>
  <c r="I7" i="13" s="1"/>
  <c r="K7" i="12"/>
  <c r="K7" i="14"/>
  <c r="K20" i="14" s="1"/>
  <c r="K21" i="14" s="1"/>
  <c r="M7" i="14"/>
  <c r="M7" i="12"/>
  <c r="G20" i="12"/>
  <c r="G21" i="12" s="1"/>
  <c r="I20" i="14"/>
  <c r="I21" i="14" s="1"/>
  <c r="M20" i="14"/>
  <c r="M21" i="14" s="1"/>
  <c r="H7" i="14"/>
  <c r="H20" i="14" s="1"/>
  <c r="H21" i="14" s="1"/>
  <c r="H7" i="12"/>
  <c r="H20" i="12" s="1"/>
  <c r="H21" i="12" s="1"/>
  <c r="J7" i="12"/>
  <c r="J7" i="14"/>
  <c r="J20" i="14" s="1"/>
  <c r="J21" i="14" s="1"/>
  <c r="L7" i="14"/>
  <c r="L20" i="14" s="1"/>
  <c r="L21" i="14" s="1"/>
  <c r="L7" i="12"/>
  <c r="L20" i="12" s="1"/>
  <c r="L21" i="12" s="1"/>
  <c r="N7" i="14"/>
  <c r="N17" i="2"/>
  <c r="N18" i="2" s="1"/>
  <c r="J20" i="2"/>
  <c r="J21" i="2" s="1"/>
  <c r="I17" i="2"/>
  <c r="I18" i="2" s="1"/>
  <c r="I20" i="2"/>
  <c r="I21" i="2" s="1"/>
  <c r="J7" i="13"/>
  <c r="J17" i="13" s="1"/>
  <c r="J18" i="13" s="1"/>
  <c r="M17" i="2"/>
  <c r="M18" i="2" s="1"/>
  <c r="G17" i="2"/>
  <c r="G18" i="2" s="1"/>
  <c r="L17" i="2"/>
  <c r="L18" i="2" s="1"/>
  <c r="H17" i="2"/>
  <c r="H18" i="2" s="1"/>
  <c r="N20" i="2"/>
  <c r="N21" i="2" s="1"/>
  <c r="M20" i="13"/>
  <c r="M21" i="13" s="1"/>
  <c r="L20" i="2"/>
  <c r="L21" i="2" s="1"/>
  <c r="H20" i="2"/>
  <c r="H21" i="2" s="1"/>
  <c r="M20" i="2"/>
  <c r="M21" i="2" s="1"/>
  <c r="G20" i="2"/>
  <c r="G21" i="2" s="1"/>
  <c r="G20" i="13"/>
  <c r="G21" i="13" s="1"/>
  <c r="G22" i="13"/>
  <c r="G23" i="13" s="1"/>
  <c r="N22" i="13"/>
  <c r="N23" i="13" s="1"/>
  <c r="H17" i="12"/>
  <c r="H18" i="12" s="1"/>
  <c r="M20" i="12"/>
  <c r="M21" i="12" s="1"/>
  <c r="I17" i="12"/>
  <c r="I18" i="12" s="1"/>
  <c r="K22" i="12"/>
  <c r="K23" i="12" s="1"/>
  <c r="B14" i="13"/>
  <c r="H22" i="12"/>
  <c r="H23" i="12" s="1"/>
  <c r="J20" i="13"/>
  <c r="J21" i="13" s="1"/>
  <c r="N17" i="12"/>
  <c r="N18" i="12" s="1"/>
  <c r="I20" i="12"/>
  <c r="I21" i="12" s="1"/>
  <c r="L22" i="12"/>
  <c r="L23" i="12" s="1"/>
  <c r="I22" i="12"/>
  <c r="I23" i="12" s="1"/>
  <c r="L17" i="12"/>
  <c r="L18" i="12" s="1"/>
  <c r="N22" i="12"/>
  <c r="N23" i="12" s="1"/>
  <c r="J22" i="12"/>
  <c r="J23" i="12" s="1"/>
  <c r="K20" i="12"/>
  <c r="K21" i="12" s="1"/>
  <c r="K7" i="13"/>
  <c r="K20" i="13" s="1"/>
  <c r="K21" i="13" s="1"/>
  <c r="J22" i="13"/>
  <c r="J23" i="13" s="1"/>
  <c r="M22" i="13"/>
  <c r="M23" i="13" s="1"/>
  <c r="M17" i="13"/>
  <c r="M18" i="13" s="1"/>
  <c r="K22" i="13"/>
  <c r="K23" i="13" s="1"/>
  <c r="I22" i="13"/>
  <c r="I23" i="13" s="1"/>
  <c r="L22" i="14"/>
  <c r="L23" i="14" s="1"/>
  <c r="L17" i="14"/>
  <c r="L18" i="14" s="1"/>
  <c r="J22" i="14"/>
  <c r="J23" i="14" s="1"/>
  <c r="J17" i="14"/>
  <c r="J18" i="14" s="1"/>
  <c r="H22" i="14"/>
  <c r="H23" i="14" s="1"/>
  <c r="H17" i="14"/>
  <c r="H18" i="14" s="1"/>
  <c r="L22" i="13"/>
  <c r="L23" i="13" s="1"/>
  <c r="H22" i="13"/>
  <c r="H23" i="13" s="1"/>
  <c r="M17" i="12"/>
  <c r="M18" i="12" s="1"/>
  <c r="G17" i="12"/>
  <c r="G18" i="12" s="1"/>
  <c r="M22" i="12"/>
  <c r="M23" i="12" s="1"/>
  <c r="M22" i="14"/>
  <c r="M23" i="14" s="1"/>
  <c r="M17" i="14"/>
  <c r="M18" i="14" s="1"/>
  <c r="K22" i="14"/>
  <c r="K23" i="14" s="1"/>
  <c r="K17" i="14"/>
  <c r="K18" i="14" s="1"/>
  <c r="I22" i="14"/>
  <c r="I23" i="14" s="1"/>
  <c r="I17" i="14"/>
  <c r="I18" i="14" s="1"/>
  <c r="G22" i="14"/>
  <c r="G23" i="14" s="1"/>
  <c r="G17" i="14"/>
  <c r="G18" i="14" s="1"/>
  <c r="N20" i="14"/>
  <c r="N21" i="14" s="1"/>
  <c r="N17" i="14"/>
  <c r="N18" i="14" s="1"/>
  <c r="N20" i="13"/>
  <c r="N21" i="13" s="1"/>
  <c r="N17" i="13"/>
  <c r="N18" i="13" s="1"/>
  <c r="J17" i="12"/>
  <c r="J18" i="12" s="1"/>
  <c r="J20" i="12"/>
  <c r="J21" i="12" s="1"/>
  <c r="G17" i="13"/>
  <c r="G18" i="13" s="1"/>
  <c r="K20" i="2"/>
  <c r="K21" i="2" s="1"/>
  <c r="K17" i="12"/>
  <c r="K18" i="12" s="1"/>
  <c r="K17" i="2"/>
  <c r="K18" i="2" s="1"/>
  <c r="D8" i="13"/>
  <c r="D16" i="13"/>
  <c r="B16" i="13"/>
  <c r="D12" i="13"/>
  <c r="B12" i="13"/>
  <c r="C12" i="13"/>
  <c r="B8" i="13"/>
  <c r="B10" i="13"/>
  <c r="D10" i="13"/>
  <c r="C10" i="13"/>
  <c r="C14" i="13"/>
  <c r="D14" i="13"/>
  <c r="C7" i="14"/>
  <c r="C7" i="12"/>
  <c r="C20" i="12" s="1"/>
  <c r="C21" i="12" s="1"/>
  <c r="E7" i="12"/>
  <c r="E20" i="12" s="1"/>
  <c r="E21" i="12" s="1"/>
  <c r="E7" i="14"/>
  <c r="B7" i="14"/>
  <c r="B7" i="12"/>
  <c r="B20" i="12" s="1"/>
  <c r="B21" i="12" s="1"/>
  <c r="D7" i="14"/>
  <c r="D7" i="12"/>
  <c r="D20" i="12" s="1"/>
  <c r="D21" i="12" s="1"/>
  <c r="E9" i="14"/>
  <c r="F9" i="14" s="1"/>
  <c r="C9" i="14"/>
  <c r="E11" i="14"/>
  <c r="D9" i="14"/>
  <c r="F16" i="12"/>
  <c r="E11" i="12"/>
  <c r="F11" i="12" s="1"/>
  <c r="E9" i="12"/>
  <c r="F9" i="12" s="1"/>
  <c r="D9" i="12"/>
  <c r="C9" i="12"/>
  <c r="B9" i="12"/>
  <c r="E13" i="2"/>
  <c r="F13" i="2" s="1"/>
  <c r="F12" i="2"/>
  <c r="D11" i="2"/>
  <c r="D7" i="2"/>
  <c r="D20" i="2" s="1"/>
  <c r="D21" i="2" s="1"/>
  <c r="C7" i="2"/>
  <c r="C20" i="2" s="1"/>
  <c r="C21" i="2" s="1"/>
  <c r="B7" i="2"/>
  <c r="B20" i="2" s="1"/>
  <c r="B21" i="2" s="1"/>
  <c r="I17" i="13" l="1"/>
  <c r="I18" i="13" s="1"/>
  <c r="I20" i="13"/>
  <c r="I21" i="13" s="1"/>
  <c r="L7" i="13"/>
  <c r="H7" i="13"/>
  <c r="K17" i="13"/>
  <c r="K18" i="13" s="1"/>
  <c r="F11" i="14"/>
  <c r="E20" i="14"/>
  <c r="E21" i="14" s="1"/>
  <c r="B9" i="13"/>
  <c r="D7" i="13"/>
  <c r="B7" i="13"/>
  <c r="C7" i="13"/>
  <c r="F16" i="14"/>
  <c r="E15" i="2"/>
  <c r="F14" i="2"/>
  <c r="C11" i="12"/>
  <c r="B11" i="12"/>
  <c r="F10" i="12"/>
  <c r="F7" i="12"/>
  <c r="F15" i="2" l="1"/>
  <c r="E22" i="2"/>
  <c r="E23" i="2" s="1"/>
  <c r="H20" i="13"/>
  <c r="H21" i="13" s="1"/>
  <c r="H17" i="13"/>
  <c r="H18" i="13" s="1"/>
  <c r="L17" i="13"/>
  <c r="L18" i="13" s="1"/>
  <c r="L20" i="13"/>
  <c r="L21" i="13" s="1"/>
  <c r="B11" i="13"/>
  <c r="B20" i="13" s="1"/>
  <c r="B21" i="13" s="1"/>
  <c r="F7" i="14"/>
  <c r="D11" i="14"/>
  <c r="D20" i="14" s="1"/>
  <c r="D21" i="14" s="1"/>
  <c r="D11" i="13"/>
  <c r="D11" i="12"/>
  <c r="B11" i="14"/>
  <c r="B20" i="14" s="1"/>
  <c r="B21" i="14" s="1"/>
  <c r="C11" i="14"/>
  <c r="C20" i="14" s="1"/>
  <c r="C21" i="14" s="1"/>
  <c r="C13" i="13"/>
  <c r="C13" i="12"/>
  <c r="C22" i="12" s="1"/>
  <c r="C23" i="12" s="1"/>
  <c r="E13" i="13"/>
  <c r="E13" i="12"/>
  <c r="C13" i="14"/>
  <c r="C22" i="14" s="1"/>
  <c r="C23" i="14" s="1"/>
  <c r="E13" i="14"/>
  <c r="E22" i="14" s="1"/>
  <c r="E23" i="14" s="1"/>
  <c r="B13" i="13"/>
  <c r="B13" i="12"/>
  <c r="B22" i="12" s="1"/>
  <c r="B23" i="12" s="1"/>
  <c r="D13" i="13"/>
  <c r="D13" i="12"/>
  <c r="D22" i="12" s="1"/>
  <c r="D23" i="12" s="1"/>
  <c r="B13" i="14"/>
  <c r="B22" i="14" s="1"/>
  <c r="B23" i="14" s="1"/>
  <c r="D13" i="14"/>
  <c r="D22" i="14" s="1"/>
  <c r="D23" i="14" s="1"/>
  <c r="E7" i="2"/>
  <c r="E20" i="2" s="1"/>
  <c r="E21" i="2" s="1"/>
  <c r="F12" i="13"/>
  <c r="F12" i="12"/>
  <c r="F12" i="14"/>
  <c r="E9" i="13"/>
  <c r="F9" i="13" s="1"/>
  <c r="E9" i="2"/>
  <c r="F9" i="2" s="1"/>
  <c r="D9" i="13"/>
  <c r="C9" i="13"/>
  <c r="F10" i="14"/>
  <c r="F16" i="13"/>
  <c r="F16" i="2"/>
  <c r="F22" i="2" s="1"/>
  <c r="F23" i="2" s="1"/>
  <c r="F14" i="13"/>
  <c r="F14" i="12"/>
  <c r="F14" i="14"/>
  <c r="F11" i="2"/>
  <c r="E11" i="13"/>
  <c r="C11" i="13"/>
  <c r="F10" i="13"/>
  <c r="F10" i="2"/>
  <c r="F8" i="14"/>
  <c r="F8" i="12"/>
  <c r="F20" i="12" s="1"/>
  <c r="F21" i="12" s="1"/>
  <c r="C15" i="12"/>
  <c r="C15" i="14"/>
  <c r="C15" i="13"/>
  <c r="E15" i="12"/>
  <c r="E15" i="14"/>
  <c r="F15" i="14" s="1"/>
  <c r="E15" i="13"/>
  <c r="F15" i="13" s="1"/>
  <c r="B15" i="14"/>
  <c r="B15" i="13"/>
  <c r="B15" i="12"/>
  <c r="D15" i="14"/>
  <c r="D15" i="13"/>
  <c r="D15" i="12"/>
  <c r="F13" i="12" l="1"/>
  <c r="E22" i="12"/>
  <c r="E23" i="12" s="1"/>
  <c r="C20" i="13"/>
  <c r="C21" i="13" s="1"/>
  <c r="D20" i="13"/>
  <c r="D21" i="13" s="1"/>
  <c r="F11" i="13"/>
  <c r="D22" i="13"/>
  <c r="D23" i="13" s="1"/>
  <c r="B22" i="13"/>
  <c r="B23" i="13" s="1"/>
  <c r="C22" i="13"/>
  <c r="C23" i="13" s="1"/>
  <c r="F13" i="14"/>
  <c r="F17" i="14" s="1"/>
  <c r="F18" i="14" s="1"/>
  <c r="F13" i="13"/>
  <c r="E22" i="13"/>
  <c r="E23" i="13" s="1"/>
  <c r="F7" i="2"/>
  <c r="E7" i="13"/>
  <c r="F7" i="13" s="1"/>
  <c r="D17" i="2"/>
  <c r="D18" i="2" s="1"/>
  <c r="B17" i="12"/>
  <c r="B18" i="12" s="1"/>
  <c r="B17" i="14"/>
  <c r="B18" i="14" s="1"/>
  <c r="D17" i="14"/>
  <c r="D18" i="14" s="1"/>
  <c r="C17" i="14"/>
  <c r="C18" i="14" s="1"/>
  <c r="D17" i="13"/>
  <c r="D18" i="13" s="1"/>
  <c r="C17" i="13"/>
  <c r="C18" i="13" s="1"/>
  <c r="E17" i="14"/>
  <c r="E18" i="14" s="1"/>
  <c r="D17" i="12"/>
  <c r="D18" i="12" s="1"/>
  <c r="C17" i="12"/>
  <c r="C18" i="12" s="1"/>
  <c r="B17" i="13"/>
  <c r="B18" i="13" s="1"/>
  <c r="C17" i="2"/>
  <c r="C18" i="2" s="1"/>
  <c r="F15" i="12"/>
  <c r="E17" i="12"/>
  <c r="E18" i="12" s="1"/>
  <c r="B17" i="2"/>
  <c r="B18" i="2" s="1"/>
  <c r="E17" i="2"/>
  <c r="E18" i="2" s="1"/>
  <c r="F8" i="2"/>
  <c r="F8" i="13"/>
  <c r="F17" i="12" l="1"/>
  <c r="F18" i="12" s="1"/>
  <c r="F20" i="2"/>
  <c r="F21" i="2" s="1"/>
  <c r="E17" i="13"/>
  <c r="E18" i="13" s="1"/>
  <c r="E20" i="13"/>
  <c r="E21" i="13" s="1"/>
  <c r="F22" i="12"/>
  <c r="F23" i="12" s="1"/>
  <c r="F17" i="2"/>
  <c r="F18" i="2" s="1"/>
  <c r="F17" i="13"/>
  <c r="F18" i="13" s="1"/>
</calcChain>
</file>

<file path=xl/sharedStrings.xml><?xml version="1.0" encoding="utf-8"?>
<sst xmlns="http://schemas.openxmlformats.org/spreadsheetml/2006/main" count="724" uniqueCount="256">
  <si>
    <t>Прием пищи</t>
  </si>
  <si>
    <t>Наименование</t>
  </si>
  <si>
    <t xml:space="preserve">Вес </t>
  </si>
  <si>
    <t>Пищевые вещества</t>
  </si>
  <si>
    <t>Энергетич</t>
  </si>
  <si>
    <t>№</t>
  </si>
  <si>
    <t>блюда</t>
  </si>
  <si>
    <t>Белки</t>
  </si>
  <si>
    <t>Жиры</t>
  </si>
  <si>
    <t>Углеводы</t>
  </si>
  <si>
    <t>ценность</t>
  </si>
  <si>
    <t>рецептуры</t>
  </si>
  <si>
    <t>Неделя 1</t>
  </si>
  <si>
    <t>Запеканка из творога со сгущеным молоком</t>
  </si>
  <si>
    <t>День 1</t>
  </si>
  <si>
    <t>Чай с лимоном</t>
  </si>
  <si>
    <t>Завтрак</t>
  </si>
  <si>
    <t>25</t>
  </si>
  <si>
    <t>Хлеб пшеничный йодированный</t>
  </si>
  <si>
    <t>100</t>
  </si>
  <si>
    <t>Итого за завтрак</t>
  </si>
  <si>
    <t>Салат из белокочанной капусты</t>
  </si>
  <si>
    <t>60</t>
  </si>
  <si>
    <t>43-04</t>
  </si>
  <si>
    <t>Обед</t>
  </si>
  <si>
    <t>Суп картофельный с крупой</t>
  </si>
  <si>
    <t>138-04</t>
  </si>
  <si>
    <t>Картофельное пюре</t>
  </si>
  <si>
    <t>150</t>
  </si>
  <si>
    <t>520-04</t>
  </si>
  <si>
    <t>Сок (яблочный)</t>
  </si>
  <si>
    <t>200</t>
  </si>
  <si>
    <t>40</t>
  </si>
  <si>
    <t>20</t>
  </si>
  <si>
    <t>Итого за обед</t>
  </si>
  <si>
    <t>478-04</t>
  </si>
  <si>
    <t>Полдник</t>
  </si>
  <si>
    <t>Кофейный напиток на молоке</t>
  </si>
  <si>
    <t>689-04</t>
  </si>
  <si>
    <t>Итого за полдник</t>
  </si>
  <si>
    <t>Каша пшеничная вязкая</t>
  </si>
  <si>
    <t>510-04</t>
  </si>
  <si>
    <t>Какао на молоке витаминизированный</t>
  </si>
  <si>
    <t>ТТК</t>
  </si>
  <si>
    <t>День 2</t>
  </si>
  <si>
    <t>Икра свекольная</t>
  </si>
  <si>
    <t>78-04</t>
  </si>
  <si>
    <t>Рассольник ленинградский со сметаной</t>
  </si>
  <si>
    <t>200/5</t>
  </si>
  <si>
    <t>132-04</t>
  </si>
  <si>
    <t>Омлет с сыром</t>
  </si>
  <si>
    <t>Компот из смеси сухофруктов</t>
  </si>
  <si>
    <t>639-04</t>
  </si>
  <si>
    <t>Вареники ленивые со сметаной</t>
  </si>
  <si>
    <t>День 3</t>
  </si>
  <si>
    <t>Салат из зеленого горошка</t>
  </si>
  <si>
    <t>50-16</t>
  </si>
  <si>
    <t>139-04</t>
  </si>
  <si>
    <t>534-04</t>
  </si>
  <si>
    <t>Чай с сахаром</t>
  </si>
  <si>
    <t>685-04</t>
  </si>
  <si>
    <t>Тефтели с соусом</t>
  </si>
  <si>
    <t>60/30</t>
  </si>
  <si>
    <t>461-04</t>
  </si>
  <si>
    <t>Кисель из сока</t>
  </si>
  <si>
    <t>День 4</t>
  </si>
  <si>
    <t>Борщ со сметаной</t>
  </si>
  <si>
    <t>109-04</t>
  </si>
  <si>
    <t xml:space="preserve">Биточки из говядины </t>
  </si>
  <si>
    <t>451-04</t>
  </si>
  <si>
    <t>Каша ячневая вязкая</t>
  </si>
  <si>
    <t>Каша пшенная с фруктами</t>
  </si>
  <si>
    <t>150/5</t>
  </si>
  <si>
    <t xml:space="preserve">Котлета рыбная </t>
  </si>
  <si>
    <t>388-04</t>
  </si>
  <si>
    <t>День 5</t>
  </si>
  <si>
    <t>Рагу из овощей</t>
  </si>
  <si>
    <t>Суп с клецками</t>
  </si>
  <si>
    <t>200/50</t>
  </si>
  <si>
    <t>155,548-04</t>
  </si>
  <si>
    <t>Плов из птицы</t>
  </si>
  <si>
    <t>492-04</t>
  </si>
  <si>
    <t>Сок земляничный</t>
  </si>
  <si>
    <t>337-13</t>
  </si>
  <si>
    <t>Чай с повидлом</t>
  </si>
  <si>
    <t>Неделя 2</t>
  </si>
  <si>
    <t>Зеленый горошек</t>
  </si>
  <si>
    <t>День 6</t>
  </si>
  <si>
    <t xml:space="preserve">Омлет натуральный </t>
  </si>
  <si>
    <t>301-13</t>
  </si>
  <si>
    <t>Кисель плодово-ягодный витаминизированный</t>
  </si>
  <si>
    <t>Котлета из птицы</t>
  </si>
  <si>
    <t>День 7</t>
  </si>
  <si>
    <t>Макаронные изделия отварные</t>
  </si>
  <si>
    <t>516-04</t>
  </si>
  <si>
    <t>50</t>
  </si>
  <si>
    <t>Салат из моркови с черносливом</t>
  </si>
  <si>
    <t>8-13</t>
  </si>
  <si>
    <t xml:space="preserve">Суп с крупой и мясными фрикадельками </t>
  </si>
  <si>
    <t>200/25</t>
  </si>
  <si>
    <t>153-04</t>
  </si>
  <si>
    <t>Сырники из творога со сгущенным молоком</t>
  </si>
  <si>
    <t>358-04</t>
  </si>
  <si>
    <t>Голубцы ленивые</t>
  </si>
  <si>
    <t>Чай с молоком</t>
  </si>
  <si>
    <t>День 8</t>
  </si>
  <si>
    <t>Суп-лапша домашняя</t>
  </si>
  <si>
    <t>148-04</t>
  </si>
  <si>
    <t>Бутерброд с сыром</t>
  </si>
  <si>
    <t>35</t>
  </si>
  <si>
    <t>Сок (грушевый)</t>
  </si>
  <si>
    <t>Сыр порционно</t>
  </si>
  <si>
    <t>100-13</t>
  </si>
  <si>
    <t>День 9</t>
  </si>
  <si>
    <t>Булочка "Домашняя"</t>
  </si>
  <si>
    <t>Суп крестьянский с крупой</t>
  </si>
  <si>
    <t>Котлеты из говядины</t>
  </si>
  <si>
    <t>Макароны отварные</t>
  </si>
  <si>
    <t>День 10</t>
  </si>
  <si>
    <t>124-04</t>
  </si>
  <si>
    <t>354,355-04</t>
  </si>
  <si>
    <t>Салат Степной</t>
  </si>
  <si>
    <t>Напиток кисломолочный "Снежок"</t>
  </si>
  <si>
    <t>№ дня</t>
  </si>
  <si>
    <t>Белки ( г)</t>
  </si>
  <si>
    <t>Жиры (г)</t>
  </si>
  <si>
    <t>Углеводы (г)</t>
  </si>
  <si>
    <t>Энергетическая ценность ккал</t>
  </si>
  <si>
    <t>завтрак</t>
  </si>
  <si>
    <t>завтрак %</t>
  </si>
  <si>
    <t>за 10 дней</t>
  </si>
  <si>
    <t>среднее</t>
  </si>
  <si>
    <t xml:space="preserve">по СанПиН </t>
  </si>
  <si>
    <t>20-25</t>
  </si>
  <si>
    <t>обед</t>
  </si>
  <si>
    <t>обед %</t>
  </si>
  <si>
    <t>завтрак+обед</t>
  </si>
  <si>
    <t>завтрак+обед %</t>
  </si>
  <si>
    <t>30-35</t>
  </si>
  <si>
    <t>50-60</t>
  </si>
  <si>
    <t>40-50</t>
  </si>
  <si>
    <t>обед+полдник</t>
  </si>
  <si>
    <t>обед+полдник %</t>
  </si>
  <si>
    <t>372-13</t>
  </si>
  <si>
    <t>495-13</t>
  </si>
  <si>
    <t>200/15</t>
  </si>
  <si>
    <t>Щи из свежей капусты с картофелем и сметаной</t>
  </si>
  <si>
    <t>150/40</t>
  </si>
  <si>
    <t>645-04</t>
  </si>
  <si>
    <t>22-16</t>
  </si>
  <si>
    <t>25-04</t>
  </si>
  <si>
    <t>91-13</t>
  </si>
  <si>
    <t>Рыба запеченная в омлете</t>
  </si>
  <si>
    <t>B1</t>
  </si>
  <si>
    <t>B2</t>
  </si>
  <si>
    <t>A</t>
  </si>
  <si>
    <t>C</t>
  </si>
  <si>
    <t>Ca</t>
  </si>
  <si>
    <t>Mg</t>
  </si>
  <si>
    <t>P</t>
  </si>
  <si>
    <t>Fe</t>
  </si>
  <si>
    <t>54 - 1т</t>
  </si>
  <si>
    <t>Рыба запеченная</t>
  </si>
  <si>
    <t>245-16</t>
  </si>
  <si>
    <t>Компот из кураги</t>
  </si>
  <si>
    <t>54-5м</t>
  </si>
  <si>
    <t>54-2хн-22</t>
  </si>
  <si>
    <t>Капуста тушенная с мясом</t>
  </si>
  <si>
    <t>54-32 хн</t>
  </si>
  <si>
    <t>541-04</t>
  </si>
  <si>
    <t>54-23м-22</t>
  </si>
  <si>
    <t>Картофель отварной</t>
  </si>
  <si>
    <t>426-13</t>
  </si>
  <si>
    <t>Биточек из кур</t>
  </si>
  <si>
    <t>Пром.</t>
  </si>
  <si>
    <t>Среднее потребление пищевых веществ и энергии ,витаминов и минералов завтрак 7-11 лет.</t>
  </si>
  <si>
    <t>Среднее потребление пищевых веществ и энергии ,витаминов и минералов обед 7-11 лет.</t>
  </si>
  <si>
    <t>Среднее потребление пищевых веществ и энергии ,витаминов и минералов завтрака и обеда 7-11 лет.</t>
  </si>
  <si>
    <t>Среднее потребление пищевых веществ и энергии ,витаминов и минералов  обеда и полдника 7-11 лет.</t>
  </si>
  <si>
    <t>108-13</t>
  </si>
  <si>
    <t>112-13</t>
  </si>
  <si>
    <t>109-13</t>
  </si>
  <si>
    <t>309-13</t>
  </si>
  <si>
    <t>Компот из свежих яблок</t>
  </si>
  <si>
    <t>Хлеб ржано-пшеничный</t>
  </si>
  <si>
    <t>494-13</t>
  </si>
  <si>
    <t>Суп картофельный бобовые</t>
  </si>
  <si>
    <t>Запеканка картофельная с мясом</t>
  </si>
  <si>
    <t>Соус томатный</t>
  </si>
  <si>
    <t xml:space="preserve">Каша гречневая </t>
  </si>
  <si>
    <t>587-04</t>
  </si>
  <si>
    <t>Помидор в нарезке</t>
  </si>
  <si>
    <t>54-3з-22</t>
  </si>
  <si>
    <t>Бефстроганов</t>
  </si>
  <si>
    <t>50/50</t>
  </si>
  <si>
    <t>Салат из сырых овощей</t>
  </si>
  <si>
    <t>Огурец в нарезке</t>
  </si>
  <si>
    <t>54-2з-22</t>
  </si>
  <si>
    <t>Салат из квашеной капусты</t>
  </si>
  <si>
    <t>Гуляш</t>
  </si>
  <si>
    <t>Салат из свеклы с зеленым горошком</t>
  </si>
  <si>
    <t>Капуста тушеная</t>
  </si>
  <si>
    <t>Салат из сборных овощей</t>
  </si>
  <si>
    <t>Рыба тушеная в томате совощами</t>
  </si>
  <si>
    <t>Азу</t>
  </si>
  <si>
    <t xml:space="preserve">Белки </t>
  </si>
  <si>
    <t>(г)</t>
  </si>
  <si>
    <t xml:space="preserve">Жиры </t>
  </si>
  <si>
    <t>среднее за 1 неделю</t>
  </si>
  <si>
    <t>среднее за 2 неделю</t>
  </si>
  <si>
    <t>за 1 день%</t>
  </si>
  <si>
    <t>( г)</t>
  </si>
  <si>
    <t xml:space="preserve">Кисель из кураги </t>
  </si>
  <si>
    <t>643-04</t>
  </si>
  <si>
    <t>200/10</t>
  </si>
  <si>
    <t>Салат из капусты белокоч. и свеклы</t>
  </si>
  <si>
    <t>44-13</t>
  </si>
  <si>
    <t>Каша молочная рисовая</t>
  </si>
  <si>
    <t>среднее за 1 день%</t>
  </si>
  <si>
    <t>среднее за 1 неде</t>
  </si>
  <si>
    <t xml:space="preserve">Тефтели </t>
  </si>
  <si>
    <t>Запеканка из макарон с яблоками</t>
  </si>
  <si>
    <t>Салат из моркови по-корейски</t>
  </si>
  <si>
    <t>Салат из белок. капусты с огурцом и кукур</t>
  </si>
  <si>
    <t>Сок (земляничный)</t>
  </si>
  <si>
    <t>Салат из белокоч.капусты с  огурцом</t>
  </si>
  <si>
    <t>68-22</t>
  </si>
  <si>
    <t>423-04</t>
  </si>
  <si>
    <t>437-04</t>
  </si>
  <si>
    <t>54-22</t>
  </si>
  <si>
    <t>54-27к-22</t>
  </si>
  <si>
    <t>438-04</t>
  </si>
  <si>
    <t>298-13</t>
  </si>
  <si>
    <t>374-04</t>
  </si>
  <si>
    <t>61-22</t>
  </si>
  <si>
    <t>102-22</t>
  </si>
  <si>
    <t>243-13</t>
  </si>
  <si>
    <t>106-22</t>
  </si>
  <si>
    <t>52-22</t>
  </si>
  <si>
    <t>25-13</t>
  </si>
  <si>
    <t>130/40</t>
  </si>
  <si>
    <t>Котлета особая</t>
  </si>
  <si>
    <t>125/110</t>
  </si>
  <si>
    <t>150/110</t>
  </si>
  <si>
    <t>123/110</t>
  </si>
  <si>
    <t>160/110</t>
  </si>
  <si>
    <t>Кондитерское изделие (мармелад)*</t>
  </si>
  <si>
    <t>Фрукты свежие (яблоко)**</t>
  </si>
  <si>
    <t>Фрукты свежие (мандарин)**</t>
  </si>
  <si>
    <t>Фрукты свежие (груша)**</t>
  </si>
  <si>
    <t>Фрукты свежие (банан)**</t>
  </si>
  <si>
    <t>Примечание:</t>
  </si>
  <si>
    <t>*- допускается выдача иных кондитерских изделий;</t>
  </si>
  <si>
    <t>**- допускается выдача иных фруктов.</t>
  </si>
  <si>
    <t>462-04</t>
  </si>
  <si>
    <t>54-10м-22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</si>
</sst>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0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7" fillId="0" borderId="0" xfId="0" applyFont="1"/>
    <xf numFmtId="0" fontId="8" fillId="0" borderId="5" xfId="0" applyFont="1" applyBorder="1" applyAlignment="1">
      <alignment horizontal="center"/>
    </xf>
    <xf numFmtId="0" fontId="8" fillId="0" borderId="1" xfId="0" applyFont="1" applyBorder="1"/>
    <xf numFmtId="0" fontId="8" fillId="0" borderId="6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 vertical="center"/>
    </xf>
    <xf numFmtId="2" fontId="10" fillId="0" borderId="1" xfId="0" quotePrefix="1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1" fillId="0" borderId="7" xfId="0" applyFont="1" applyBorder="1"/>
    <xf numFmtId="0" fontId="10" fillId="0" borderId="1" xfId="0" quotePrefix="1" applyFont="1" applyBorder="1" applyAlignment="1">
      <alignment horizontal="left"/>
    </xf>
    <xf numFmtId="0" fontId="11" fillId="0" borderId="1" xfId="0" applyFont="1" applyBorder="1"/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/>
    <xf numFmtId="2" fontId="10" fillId="0" borderId="1" xfId="0" applyNumberFormat="1" applyFont="1" applyBorder="1" applyAlignment="1"/>
    <xf numFmtId="0" fontId="10" fillId="0" borderId="1" xfId="0" quotePrefix="1" applyFont="1" applyBorder="1" applyAlignment="1">
      <alignment horizontal="center"/>
    </xf>
    <xf numFmtId="2" fontId="10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12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1" xfId="0" quotePrefix="1" applyNumberFormat="1" applyFont="1" applyBorder="1" applyAlignment="1">
      <alignment horizontal="center"/>
    </xf>
    <xf numFmtId="0" fontId="10" fillId="2" borderId="1" xfId="0" applyFont="1" applyFill="1" applyBorder="1"/>
    <xf numFmtId="0" fontId="12" fillId="0" borderId="0" xfId="0" applyFont="1" applyAlignment="1">
      <alignment horizontal="center"/>
    </xf>
    <xf numFmtId="2" fontId="10" fillId="0" borderId="4" xfId="1" applyNumberFormat="1" applyFont="1" applyBorder="1" applyAlignment="1">
      <alignment horizontal="center"/>
    </xf>
    <xf numFmtId="2" fontId="10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5" xfId="0" applyFont="1" applyBorder="1"/>
    <xf numFmtId="2" fontId="12" fillId="0" borderId="5" xfId="0" applyNumberFormat="1" applyFont="1" applyBorder="1" applyAlignment="1">
      <alignment horizontal="center"/>
    </xf>
    <xf numFmtId="0" fontId="10" fillId="0" borderId="7" xfId="0" applyFont="1" applyBorder="1"/>
    <xf numFmtId="2" fontId="12" fillId="0" borderId="0" xfId="0" applyNumberFormat="1" applyFont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10" fillId="0" borderId="1" xfId="3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left"/>
    </xf>
    <xf numFmtId="0" fontId="10" fillId="2" borderId="1" xfId="0" quotePrefix="1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/>
    <xf numFmtId="2" fontId="9" fillId="0" borderId="1" xfId="0" applyNumberFormat="1" applyFont="1" applyBorder="1"/>
    <xf numFmtId="2" fontId="9" fillId="0" borderId="1" xfId="0" applyNumberFormat="1" applyFont="1" applyBorder="1" applyAlignment="1">
      <alignment horizontal="center"/>
    </xf>
    <xf numFmtId="2" fontId="0" fillId="0" borderId="1" xfId="0" applyNumberFormat="1" applyBorder="1"/>
    <xf numFmtId="0" fontId="0" fillId="0" borderId="1" xfId="0" applyBorder="1"/>
    <xf numFmtId="2" fontId="0" fillId="0" borderId="1" xfId="0" applyNumberFormat="1" applyFont="1" applyBorder="1"/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3" fillId="0" borderId="1" xfId="0" applyFont="1" applyBorder="1"/>
    <xf numFmtId="1" fontId="15" fillId="0" borderId="1" xfId="0" applyNumberFormat="1" applyFont="1" applyBorder="1"/>
    <xf numFmtId="0" fontId="13" fillId="0" borderId="2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8" xfId="0" applyBorder="1" applyAlignment="1"/>
    <xf numFmtId="0" fontId="13" fillId="0" borderId="8" xfId="0" applyFont="1" applyFill="1" applyBorder="1" applyAlignment="1"/>
    <xf numFmtId="0" fontId="0" fillId="0" borderId="9" xfId="0" applyFont="1" applyBorder="1" applyAlignment="1"/>
    <xf numFmtId="1" fontId="15" fillId="0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2" fontId="17" fillId="0" borderId="0" xfId="9" applyNumberFormat="1" applyFont="1"/>
    <xf numFmtId="0" fontId="17" fillId="0" borderId="0" xfId="9" applyFont="1"/>
    <xf numFmtId="0" fontId="17" fillId="0" borderId="0" xfId="9" applyFont="1" applyFill="1" applyBorder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0">
    <cellStyle name="Обычный" xfId="0" builtinId="0"/>
    <cellStyle name="Обычный 2" xfId="1"/>
    <cellStyle name="Обычный 2 2" xfId="6"/>
    <cellStyle name="Обычный 3" xfId="2"/>
    <cellStyle name="Обычный 3 2" xfId="7"/>
    <cellStyle name="Обычный 4" xfId="3"/>
    <cellStyle name="Обычный 4 2" xfId="8"/>
    <cellStyle name="Обычный 5" xfId="5"/>
    <cellStyle name="Обычный 6" xfId="4"/>
    <cellStyle name="Обычный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42"/>
  <sheetViews>
    <sheetView zoomScale="84" zoomScaleNormal="84" zoomScaleSheetLayoutView="75" workbookViewId="0">
      <selection activeCell="C25" sqref="C25"/>
    </sheetView>
  </sheetViews>
  <sheetFormatPr defaultRowHeight="15" x14ac:dyDescent="0.25"/>
  <cols>
    <col min="1" max="1" width="23.7109375" customWidth="1"/>
    <col min="2" max="2" width="59.28515625" customWidth="1"/>
    <col min="3" max="3" width="11" customWidth="1"/>
    <col min="4" max="4" width="11.140625" customWidth="1"/>
    <col min="5" max="5" width="10.42578125" customWidth="1"/>
    <col min="6" max="6" width="12.5703125" customWidth="1"/>
    <col min="7" max="8" width="14.7109375" customWidth="1"/>
    <col min="9" max="10" width="9.5703125" bestFit="1" customWidth="1"/>
    <col min="11" max="11" width="11.42578125" bestFit="1" customWidth="1"/>
    <col min="12" max="12" width="9.5703125" bestFit="1" customWidth="1"/>
    <col min="13" max="15" width="9.85546875" bestFit="1" customWidth="1"/>
    <col min="16" max="16" width="9.5703125" bestFit="1" customWidth="1"/>
  </cols>
  <sheetData>
    <row r="7" spans="1:17" ht="20.25" x14ac:dyDescent="0.3">
      <c r="A7" s="91" t="s">
        <v>0</v>
      </c>
      <c r="B7" s="7" t="s">
        <v>1</v>
      </c>
      <c r="C7" s="7" t="s">
        <v>2</v>
      </c>
      <c r="D7" s="93" t="s">
        <v>3</v>
      </c>
      <c r="E7" s="94"/>
      <c r="F7" s="95"/>
      <c r="G7" s="7" t="s">
        <v>4</v>
      </c>
      <c r="H7" s="7" t="s">
        <v>5</v>
      </c>
      <c r="I7" s="91" t="s">
        <v>153</v>
      </c>
      <c r="J7" s="91" t="s">
        <v>154</v>
      </c>
      <c r="K7" s="91" t="s">
        <v>155</v>
      </c>
      <c r="L7" s="91" t="s">
        <v>156</v>
      </c>
      <c r="M7" s="91" t="s">
        <v>157</v>
      </c>
      <c r="N7" s="91" t="s">
        <v>158</v>
      </c>
      <c r="O7" s="91" t="s">
        <v>159</v>
      </c>
      <c r="P7" s="91" t="s">
        <v>160</v>
      </c>
    </row>
    <row r="8" spans="1:17" ht="20.25" x14ac:dyDescent="0.3">
      <c r="A8" s="92"/>
      <c r="B8" s="8" t="s">
        <v>6</v>
      </c>
      <c r="C8" s="8" t="s">
        <v>6</v>
      </c>
      <c r="D8" s="9" t="s">
        <v>7</v>
      </c>
      <c r="E8" s="9" t="s">
        <v>8</v>
      </c>
      <c r="F8" s="9" t="s">
        <v>9</v>
      </c>
      <c r="G8" s="8" t="s">
        <v>10</v>
      </c>
      <c r="H8" s="8" t="s">
        <v>11</v>
      </c>
      <c r="I8" s="92"/>
      <c r="J8" s="92"/>
      <c r="K8" s="92"/>
      <c r="L8" s="92"/>
      <c r="M8" s="92"/>
      <c r="N8" s="92"/>
      <c r="O8" s="92"/>
      <c r="P8" s="92"/>
    </row>
    <row r="9" spans="1:17" ht="20.25" x14ac:dyDescent="0.3">
      <c r="A9" s="10" t="s">
        <v>12</v>
      </c>
      <c r="B9" s="11" t="s">
        <v>13</v>
      </c>
      <c r="C9" s="6" t="s">
        <v>240</v>
      </c>
      <c r="D9" s="12">
        <v>18.13</v>
      </c>
      <c r="E9" s="12">
        <v>24.07</v>
      </c>
      <c r="F9" s="12">
        <v>41.33</v>
      </c>
      <c r="G9" s="12">
        <v>381.91</v>
      </c>
      <c r="H9" s="13" t="s">
        <v>161</v>
      </c>
      <c r="I9" s="12">
        <v>0.08</v>
      </c>
      <c r="J9" s="12">
        <v>0.27</v>
      </c>
      <c r="K9" s="12">
        <v>44.3</v>
      </c>
      <c r="L9" s="12">
        <v>0.56999999999999995</v>
      </c>
      <c r="M9" s="12">
        <v>472.26</v>
      </c>
      <c r="N9" s="12">
        <v>38.799999999999997</v>
      </c>
      <c r="O9" s="12">
        <v>323.39999999999998</v>
      </c>
      <c r="P9" s="12">
        <v>0.82</v>
      </c>
      <c r="Q9" s="1"/>
    </row>
    <row r="10" spans="1:17" ht="20.25" x14ac:dyDescent="0.3">
      <c r="A10" s="10" t="s">
        <v>14</v>
      </c>
      <c r="B10" s="11" t="s">
        <v>59</v>
      </c>
      <c r="C10" s="6" t="s">
        <v>31</v>
      </c>
      <c r="D10" s="12">
        <v>0.2</v>
      </c>
      <c r="E10" s="12">
        <v>0</v>
      </c>
      <c r="F10" s="12">
        <v>9.24</v>
      </c>
      <c r="G10" s="12">
        <v>37.69</v>
      </c>
      <c r="H10" s="13" t="s">
        <v>60</v>
      </c>
      <c r="I10" s="12">
        <v>2</v>
      </c>
      <c r="J10" s="12">
        <v>0.01</v>
      </c>
      <c r="K10" s="12">
        <v>0.3</v>
      </c>
      <c r="L10" s="12">
        <v>0.04</v>
      </c>
      <c r="M10" s="12">
        <v>4.54</v>
      </c>
      <c r="N10" s="12">
        <v>3.8</v>
      </c>
      <c r="O10" s="12">
        <v>7.2</v>
      </c>
      <c r="P10" s="12">
        <v>0.73799999999999999</v>
      </c>
      <c r="Q10" s="1"/>
    </row>
    <row r="11" spans="1:17" ht="20.25" x14ac:dyDescent="0.3">
      <c r="A11" s="10" t="s">
        <v>16</v>
      </c>
      <c r="B11" s="11" t="s">
        <v>246</v>
      </c>
      <c r="C11" s="6" t="s">
        <v>17</v>
      </c>
      <c r="D11" s="12">
        <v>0</v>
      </c>
      <c r="E11" s="12">
        <v>0</v>
      </c>
      <c r="F11" s="12">
        <v>19.850000000000001</v>
      </c>
      <c r="G11" s="12">
        <v>24</v>
      </c>
      <c r="H11" s="12" t="s">
        <v>174</v>
      </c>
      <c r="I11" s="12">
        <v>0</v>
      </c>
      <c r="J11" s="12">
        <v>0</v>
      </c>
      <c r="K11" s="12">
        <v>0</v>
      </c>
      <c r="L11" s="12">
        <v>0</v>
      </c>
      <c r="M11" s="12">
        <v>0.83</v>
      </c>
      <c r="N11" s="12">
        <v>0.83</v>
      </c>
      <c r="O11" s="12">
        <v>0</v>
      </c>
      <c r="P11" s="12">
        <v>0.08</v>
      </c>
      <c r="Q11" s="1"/>
    </row>
    <row r="12" spans="1:17" ht="20.25" x14ac:dyDescent="0.3">
      <c r="A12" s="11"/>
      <c r="B12" s="11" t="s">
        <v>247</v>
      </c>
      <c r="C12" s="6" t="s">
        <v>242</v>
      </c>
      <c r="D12" s="12">
        <v>0.44</v>
      </c>
      <c r="E12" s="12">
        <v>0.44</v>
      </c>
      <c r="F12" s="12">
        <v>10.78</v>
      </c>
      <c r="G12" s="12">
        <v>51.7</v>
      </c>
      <c r="H12" s="12" t="s">
        <v>180</v>
      </c>
      <c r="I12" s="12">
        <v>3.3000000000000002E-2</v>
      </c>
      <c r="J12" s="12">
        <v>2.1999999999999999E-2</v>
      </c>
      <c r="K12" s="12">
        <v>5.5</v>
      </c>
      <c r="L12" s="12">
        <v>11</v>
      </c>
      <c r="M12" s="12">
        <v>17.600000000000001</v>
      </c>
      <c r="N12" s="12">
        <v>9.9</v>
      </c>
      <c r="O12" s="12">
        <v>12.1</v>
      </c>
      <c r="P12" s="12">
        <v>2.42</v>
      </c>
      <c r="Q12" s="1"/>
    </row>
    <row r="13" spans="1:17" ht="20.25" x14ac:dyDescent="0.3">
      <c r="A13" s="6" t="s">
        <v>20</v>
      </c>
      <c r="B13" s="11"/>
      <c r="C13" s="10">
        <v>505</v>
      </c>
      <c r="D13" s="14">
        <f>SUM(D9:D12)</f>
        <v>18.77</v>
      </c>
      <c r="E13" s="14">
        <f>SUM(E9:E12)</f>
        <v>24.51</v>
      </c>
      <c r="F13" s="14">
        <f>SUM(F9:F12)</f>
        <v>81.2</v>
      </c>
      <c r="G13" s="14">
        <f>SUM(G9:G12)</f>
        <v>495.3</v>
      </c>
      <c r="H13" s="12"/>
      <c r="I13" s="14">
        <f t="shared" ref="I13:P13" si="0">SUM(I9:I12)</f>
        <v>2.113</v>
      </c>
      <c r="J13" s="14">
        <f t="shared" si="0"/>
        <v>0.30200000000000005</v>
      </c>
      <c r="K13" s="14">
        <f t="shared" si="0"/>
        <v>50.099999999999994</v>
      </c>
      <c r="L13" s="14">
        <f t="shared" si="0"/>
        <v>11.61</v>
      </c>
      <c r="M13" s="14">
        <f t="shared" si="0"/>
        <v>495.23</v>
      </c>
      <c r="N13" s="14">
        <f t="shared" si="0"/>
        <v>53.329999999999991</v>
      </c>
      <c r="O13" s="14">
        <f t="shared" si="0"/>
        <v>342.7</v>
      </c>
      <c r="P13" s="14">
        <f t="shared" si="0"/>
        <v>4.0579999999999998</v>
      </c>
      <c r="Q13" s="1"/>
    </row>
    <row r="14" spans="1:17" ht="20.25" x14ac:dyDescent="0.3">
      <c r="A14" s="10" t="s">
        <v>24</v>
      </c>
      <c r="B14" s="11" t="s">
        <v>21</v>
      </c>
      <c r="C14" s="6" t="s">
        <v>22</v>
      </c>
      <c r="D14" s="12">
        <v>0.98</v>
      </c>
      <c r="E14" s="12">
        <v>3.1</v>
      </c>
      <c r="F14" s="12">
        <v>5.8</v>
      </c>
      <c r="G14" s="12">
        <v>54.56</v>
      </c>
      <c r="H14" s="12" t="s">
        <v>23</v>
      </c>
      <c r="I14" s="12">
        <v>0.02</v>
      </c>
      <c r="J14" s="12">
        <v>0.02</v>
      </c>
      <c r="K14" s="12">
        <v>121.5</v>
      </c>
      <c r="L14" s="12">
        <v>23.1</v>
      </c>
      <c r="M14" s="12">
        <v>40.5</v>
      </c>
      <c r="N14" s="12">
        <v>10.5</v>
      </c>
      <c r="O14" s="12">
        <v>19.5</v>
      </c>
      <c r="P14" s="12">
        <v>0.36</v>
      </c>
      <c r="Q14" s="1"/>
    </row>
    <row r="15" spans="1:17" ht="21" x14ac:dyDescent="0.35">
      <c r="A15" s="15"/>
      <c r="B15" s="11" t="s">
        <v>25</v>
      </c>
      <c r="C15" s="6">
        <v>200</v>
      </c>
      <c r="D15" s="12">
        <v>1.7</v>
      </c>
      <c r="E15" s="12">
        <v>1.94</v>
      </c>
      <c r="F15" s="12">
        <v>18.97</v>
      </c>
      <c r="G15" s="12">
        <v>97.05</v>
      </c>
      <c r="H15" s="12" t="s">
        <v>26</v>
      </c>
      <c r="I15" s="12">
        <v>0.06</v>
      </c>
      <c r="J15" s="12">
        <v>0.05</v>
      </c>
      <c r="K15" s="12">
        <v>106.48</v>
      </c>
      <c r="L15" s="12">
        <v>5.28</v>
      </c>
      <c r="M15" s="12">
        <v>27.6</v>
      </c>
      <c r="N15" s="12">
        <v>17.579999999999998</v>
      </c>
      <c r="O15" s="12">
        <v>44.4</v>
      </c>
      <c r="P15" s="12">
        <v>0.65</v>
      </c>
      <c r="Q15" s="1"/>
    </row>
    <row r="16" spans="1:17" ht="20.25" x14ac:dyDescent="0.3">
      <c r="A16" s="11"/>
      <c r="B16" s="16" t="s">
        <v>162</v>
      </c>
      <c r="C16" s="6">
        <v>90</v>
      </c>
      <c r="D16" s="12">
        <v>12.12</v>
      </c>
      <c r="E16" s="12">
        <v>9.27</v>
      </c>
      <c r="F16" s="12">
        <v>3.46</v>
      </c>
      <c r="G16" s="12">
        <v>185.52</v>
      </c>
      <c r="H16" s="13" t="s">
        <v>163</v>
      </c>
      <c r="I16" s="12">
        <v>0.16</v>
      </c>
      <c r="J16" s="12">
        <v>0.14000000000000001</v>
      </c>
      <c r="K16" s="12">
        <v>19.12</v>
      </c>
      <c r="L16" s="12">
        <v>0.36</v>
      </c>
      <c r="M16" s="12">
        <v>23.4</v>
      </c>
      <c r="N16" s="12">
        <v>27.2</v>
      </c>
      <c r="O16" s="12">
        <v>179.11</v>
      </c>
      <c r="P16" s="12">
        <v>0.61</v>
      </c>
      <c r="Q16" s="1"/>
    </row>
    <row r="17" spans="1:17" ht="20.25" x14ac:dyDescent="0.3">
      <c r="A17" s="11"/>
      <c r="B17" s="11" t="s">
        <v>27</v>
      </c>
      <c r="C17" s="6" t="s">
        <v>28</v>
      </c>
      <c r="D17" s="12">
        <v>3.18</v>
      </c>
      <c r="E17" s="12">
        <v>4.25</v>
      </c>
      <c r="F17" s="12">
        <v>19.78</v>
      </c>
      <c r="G17" s="12">
        <v>130.66</v>
      </c>
      <c r="H17" s="12" t="s">
        <v>29</v>
      </c>
      <c r="I17" s="12">
        <v>0.12</v>
      </c>
      <c r="J17" s="12">
        <v>0.11</v>
      </c>
      <c r="K17" s="12">
        <v>19.78</v>
      </c>
      <c r="L17" s="12">
        <v>5.0999999999999996</v>
      </c>
      <c r="M17" s="12">
        <v>41.99</v>
      </c>
      <c r="N17" s="12">
        <v>28.2</v>
      </c>
      <c r="O17" s="12">
        <v>85.4</v>
      </c>
      <c r="P17" s="12">
        <v>1.06</v>
      </c>
      <c r="Q17" s="1"/>
    </row>
    <row r="18" spans="1:17" ht="20.25" x14ac:dyDescent="0.3">
      <c r="A18" s="11"/>
      <c r="B18" s="11" t="s">
        <v>110</v>
      </c>
      <c r="C18" s="6" t="s">
        <v>31</v>
      </c>
      <c r="D18" s="12">
        <v>1</v>
      </c>
      <c r="E18" s="12">
        <v>0.15</v>
      </c>
      <c r="F18" s="12">
        <v>20.7</v>
      </c>
      <c r="G18" s="12">
        <v>94</v>
      </c>
      <c r="H18" s="12" t="s">
        <v>174</v>
      </c>
      <c r="I18" s="12">
        <v>0.01</v>
      </c>
      <c r="J18" s="12">
        <v>0.01</v>
      </c>
      <c r="K18" s="12">
        <v>0</v>
      </c>
      <c r="L18" s="12">
        <v>2</v>
      </c>
      <c r="M18" s="12">
        <v>17</v>
      </c>
      <c r="N18" s="12">
        <v>10</v>
      </c>
      <c r="O18" s="12">
        <v>24</v>
      </c>
      <c r="P18" s="12">
        <v>2.8</v>
      </c>
      <c r="Q18" s="1"/>
    </row>
    <row r="19" spans="1:17" ht="20.25" x14ac:dyDescent="0.3">
      <c r="A19" s="11"/>
      <c r="B19" s="11" t="s">
        <v>18</v>
      </c>
      <c r="C19" s="6" t="s">
        <v>32</v>
      </c>
      <c r="D19" s="12">
        <v>3.04</v>
      </c>
      <c r="E19" s="12">
        <v>0.32</v>
      </c>
      <c r="F19" s="12">
        <v>19.68</v>
      </c>
      <c r="G19" s="12">
        <v>93.76</v>
      </c>
      <c r="H19" s="12" t="s">
        <v>179</v>
      </c>
      <c r="I19" s="12">
        <v>4.3999999999999997E-2</v>
      </c>
      <c r="J19" s="12">
        <v>1.2E-2</v>
      </c>
      <c r="K19" s="12">
        <v>0</v>
      </c>
      <c r="L19" s="12">
        <v>0</v>
      </c>
      <c r="M19" s="12">
        <v>8</v>
      </c>
      <c r="N19" s="12">
        <v>5.6</v>
      </c>
      <c r="O19" s="12">
        <v>26</v>
      </c>
      <c r="P19" s="12">
        <v>0.44</v>
      </c>
      <c r="Q19" s="1"/>
    </row>
    <row r="20" spans="1:17" ht="20.25" x14ac:dyDescent="0.3">
      <c r="A20" s="11"/>
      <c r="B20" s="11" t="s">
        <v>184</v>
      </c>
      <c r="C20" s="6">
        <v>30</v>
      </c>
      <c r="D20" s="12">
        <v>1.98</v>
      </c>
      <c r="E20" s="12">
        <v>0.36</v>
      </c>
      <c r="F20" s="12">
        <v>11.88</v>
      </c>
      <c r="G20" s="12">
        <v>51.24</v>
      </c>
      <c r="H20" s="12" t="s">
        <v>181</v>
      </c>
      <c r="I20" s="12">
        <v>0.06</v>
      </c>
      <c r="J20" s="12">
        <v>0.03</v>
      </c>
      <c r="K20" s="12">
        <v>0</v>
      </c>
      <c r="L20" s="12">
        <v>0</v>
      </c>
      <c r="M20" s="12">
        <v>10.5</v>
      </c>
      <c r="N20" s="12">
        <v>14.1</v>
      </c>
      <c r="O20" s="12">
        <v>47.4</v>
      </c>
      <c r="P20" s="12">
        <v>1.17</v>
      </c>
      <c r="Q20" s="1"/>
    </row>
    <row r="21" spans="1:17" ht="20.25" x14ac:dyDescent="0.3">
      <c r="A21" s="6" t="s">
        <v>34</v>
      </c>
      <c r="B21" s="11"/>
      <c r="C21" s="10">
        <v>770</v>
      </c>
      <c r="D21" s="14">
        <f>SUM(D14:D20)</f>
        <v>24</v>
      </c>
      <c r="E21" s="14">
        <f>SUM(E14:E20)</f>
        <v>19.389999999999997</v>
      </c>
      <c r="F21" s="14">
        <f>SUM(F14:F20)</f>
        <v>100.27000000000001</v>
      </c>
      <c r="G21" s="14">
        <f>SUM(G14:G20)</f>
        <v>706.79</v>
      </c>
      <c r="H21" s="12"/>
      <c r="I21" s="14">
        <f t="shared" ref="I21:P21" si="1">SUM(I14:I20)</f>
        <v>0.47399999999999998</v>
      </c>
      <c r="J21" s="14">
        <f t="shared" si="1"/>
        <v>0.372</v>
      </c>
      <c r="K21" s="14">
        <f t="shared" si="1"/>
        <v>266.88</v>
      </c>
      <c r="L21" s="14">
        <f t="shared" si="1"/>
        <v>35.840000000000003</v>
      </c>
      <c r="M21" s="14">
        <f t="shared" si="1"/>
        <v>168.99</v>
      </c>
      <c r="N21" s="14">
        <f t="shared" si="1"/>
        <v>113.17999999999999</v>
      </c>
      <c r="O21" s="14">
        <f t="shared" si="1"/>
        <v>425.81</v>
      </c>
      <c r="P21" s="14">
        <f t="shared" si="1"/>
        <v>7.0900000000000007</v>
      </c>
      <c r="Q21" s="1"/>
    </row>
    <row r="22" spans="1:17" ht="20.25" x14ac:dyDescent="0.3">
      <c r="A22" s="10" t="s">
        <v>36</v>
      </c>
      <c r="B22" s="11" t="s">
        <v>187</v>
      </c>
      <c r="C22" s="6">
        <v>150</v>
      </c>
      <c r="D22" s="12">
        <v>9.3000000000000007</v>
      </c>
      <c r="E22" s="12">
        <v>8.0500000000000007</v>
      </c>
      <c r="F22" s="12">
        <v>25.77</v>
      </c>
      <c r="G22" s="12">
        <v>233.15</v>
      </c>
      <c r="H22" s="12" t="s">
        <v>35</v>
      </c>
      <c r="I22" s="12">
        <v>1.3</v>
      </c>
      <c r="J22" s="12">
        <v>0.86</v>
      </c>
      <c r="K22" s="12">
        <v>22.72</v>
      </c>
      <c r="L22" s="12">
        <v>17.39</v>
      </c>
      <c r="M22" s="12">
        <v>20.440000000000001</v>
      </c>
      <c r="N22" s="12">
        <v>37.57</v>
      </c>
      <c r="O22" s="12">
        <v>202</v>
      </c>
      <c r="P22" s="12">
        <v>1.94</v>
      </c>
      <c r="Q22" s="1"/>
    </row>
    <row r="23" spans="1:17" ht="21" x14ac:dyDescent="0.35">
      <c r="A23" s="15"/>
      <c r="B23" s="11" t="s">
        <v>37</v>
      </c>
      <c r="C23" s="6" t="s">
        <v>31</v>
      </c>
      <c r="D23" s="12">
        <v>5.6</v>
      </c>
      <c r="E23" s="12">
        <v>5.0999999999999996</v>
      </c>
      <c r="F23" s="12">
        <v>19.239999999999998</v>
      </c>
      <c r="G23" s="12">
        <v>145.09</v>
      </c>
      <c r="H23" s="12" t="s">
        <v>38</v>
      </c>
      <c r="I23" s="12">
        <v>0.06</v>
      </c>
      <c r="J23" s="12">
        <v>0.25</v>
      </c>
      <c r="K23" s="12">
        <v>26.49</v>
      </c>
      <c r="L23" s="12">
        <v>1.04</v>
      </c>
      <c r="M23" s="12">
        <v>273.74</v>
      </c>
      <c r="N23" s="12">
        <v>42</v>
      </c>
      <c r="O23" s="12">
        <v>184</v>
      </c>
      <c r="P23" s="12">
        <v>1.17</v>
      </c>
      <c r="Q23" s="1"/>
    </row>
    <row r="24" spans="1:17" ht="20.25" x14ac:dyDescent="0.3">
      <c r="A24" s="11"/>
      <c r="B24" s="11" t="s">
        <v>184</v>
      </c>
      <c r="C24" s="6" t="s">
        <v>33</v>
      </c>
      <c r="D24" s="12">
        <v>1.32</v>
      </c>
      <c r="E24" s="12">
        <v>0.24</v>
      </c>
      <c r="F24" s="12">
        <v>7.92</v>
      </c>
      <c r="G24" s="12">
        <v>34.159999999999997</v>
      </c>
      <c r="H24" s="12" t="s">
        <v>181</v>
      </c>
      <c r="I24" s="12">
        <v>3.5999999999999997E-2</v>
      </c>
      <c r="J24" s="12">
        <v>1.6E-2</v>
      </c>
      <c r="K24" s="12">
        <v>0</v>
      </c>
      <c r="L24" s="12">
        <v>0</v>
      </c>
      <c r="M24" s="12">
        <v>7</v>
      </c>
      <c r="N24" s="12">
        <v>9.4</v>
      </c>
      <c r="O24" s="12">
        <v>31.6</v>
      </c>
      <c r="P24" s="12">
        <v>0.78</v>
      </c>
      <c r="Q24" s="1"/>
    </row>
    <row r="25" spans="1:17" ht="20.25" x14ac:dyDescent="0.3">
      <c r="A25" s="6" t="s">
        <v>39</v>
      </c>
      <c r="B25" s="11"/>
      <c r="C25" s="10">
        <v>370</v>
      </c>
      <c r="D25" s="14">
        <f>SUM(D22:D24)</f>
        <v>16.22</v>
      </c>
      <c r="E25" s="14">
        <f>SUM(E22:E24)</f>
        <v>13.39</v>
      </c>
      <c r="F25" s="14">
        <f>SUM(F22:F24)</f>
        <v>52.93</v>
      </c>
      <c r="G25" s="14">
        <f>SUM(G22:G24)</f>
        <v>412.4</v>
      </c>
      <c r="H25" s="14"/>
      <c r="I25" s="14">
        <f t="shared" ref="I25:P25" si="2">SUM(I22:I24)</f>
        <v>1.3960000000000001</v>
      </c>
      <c r="J25" s="14">
        <f t="shared" si="2"/>
        <v>1.1259999999999999</v>
      </c>
      <c r="K25" s="14">
        <f t="shared" si="2"/>
        <v>49.209999999999994</v>
      </c>
      <c r="L25" s="14">
        <f t="shared" si="2"/>
        <v>18.43</v>
      </c>
      <c r="M25" s="14">
        <f t="shared" si="2"/>
        <v>301.18</v>
      </c>
      <c r="N25" s="14">
        <f t="shared" si="2"/>
        <v>88.97</v>
      </c>
      <c r="O25" s="14">
        <f t="shared" si="2"/>
        <v>417.6</v>
      </c>
      <c r="P25" s="14">
        <f t="shared" si="2"/>
        <v>3.8899999999999997</v>
      </c>
      <c r="Q25" s="1"/>
    </row>
    <row r="26" spans="1:17" ht="20.25" x14ac:dyDescent="0.3">
      <c r="A26" s="10" t="s">
        <v>12</v>
      </c>
      <c r="B26" s="11" t="s">
        <v>80</v>
      </c>
      <c r="C26" s="26">
        <v>160</v>
      </c>
      <c r="D26" s="5">
        <v>8.34</v>
      </c>
      <c r="E26" s="5">
        <v>9.01</v>
      </c>
      <c r="F26" s="5">
        <v>27.63</v>
      </c>
      <c r="G26" s="5">
        <v>232.41</v>
      </c>
      <c r="H26" s="5" t="s">
        <v>81</v>
      </c>
      <c r="I26" s="5">
        <v>6.4000000000000001E-2</v>
      </c>
      <c r="J26" s="5">
        <v>6.4000000000000001E-2</v>
      </c>
      <c r="K26" s="5">
        <v>131.02000000000001</v>
      </c>
      <c r="L26" s="5">
        <v>1.93</v>
      </c>
      <c r="M26" s="5">
        <v>25.14</v>
      </c>
      <c r="N26" s="5">
        <v>78.87</v>
      </c>
      <c r="O26" s="5">
        <v>174.19</v>
      </c>
      <c r="P26" s="5">
        <v>1.53</v>
      </c>
    </row>
    <row r="27" spans="1:17" ht="20.25" x14ac:dyDescent="0.3">
      <c r="A27" s="10" t="s">
        <v>44</v>
      </c>
      <c r="B27" s="28" t="s">
        <v>42</v>
      </c>
      <c r="C27" s="48" t="s">
        <v>31</v>
      </c>
      <c r="D27" s="5">
        <v>5.84</v>
      </c>
      <c r="E27" s="5">
        <v>4.68</v>
      </c>
      <c r="F27" s="5">
        <v>19.329999999999998</v>
      </c>
      <c r="G27" s="5">
        <v>130.38999999999999</v>
      </c>
      <c r="H27" s="5" t="s">
        <v>43</v>
      </c>
      <c r="I27" s="5">
        <v>0.06</v>
      </c>
      <c r="J27" s="5">
        <v>0.24</v>
      </c>
      <c r="K27" s="5">
        <v>26.44</v>
      </c>
      <c r="L27" s="5">
        <v>1.04</v>
      </c>
      <c r="M27" s="5">
        <v>270.35000000000002</v>
      </c>
      <c r="N27" s="5">
        <v>31.2</v>
      </c>
      <c r="O27" s="5">
        <v>167.2</v>
      </c>
      <c r="P27" s="5">
        <v>0.57999999999999996</v>
      </c>
    </row>
    <row r="28" spans="1:17" ht="20.25" x14ac:dyDescent="0.3">
      <c r="A28" s="10" t="s">
        <v>16</v>
      </c>
      <c r="B28" s="11" t="s">
        <v>184</v>
      </c>
      <c r="C28" s="5" t="s">
        <v>33</v>
      </c>
      <c r="D28" s="5">
        <v>1.32</v>
      </c>
      <c r="E28" s="5">
        <v>0.24</v>
      </c>
      <c r="F28" s="5">
        <v>7.92</v>
      </c>
      <c r="G28" s="5">
        <v>34.159999999999997</v>
      </c>
      <c r="H28" s="5" t="s">
        <v>181</v>
      </c>
      <c r="I28" s="5">
        <v>3.5999999999999997E-2</v>
      </c>
      <c r="J28" s="5">
        <v>1.6E-2</v>
      </c>
      <c r="K28" s="5">
        <v>0</v>
      </c>
      <c r="L28" s="5">
        <v>0</v>
      </c>
      <c r="M28" s="5">
        <v>7</v>
      </c>
      <c r="N28" s="5">
        <v>9.4</v>
      </c>
      <c r="O28" s="5">
        <v>31.6</v>
      </c>
      <c r="P28" s="5">
        <v>0.78</v>
      </c>
    </row>
    <row r="29" spans="1:17" ht="20.25" x14ac:dyDescent="0.3">
      <c r="A29" s="11"/>
      <c r="B29" s="11" t="s">
        <v>18</v>
      </c>
      <c r="C29" s="45" t="s">
        <v>33</v>
      </c>
      <c r="D29" s="5">
        <v>1.52</v>
      </c>
      <c r="E29" s="5">
        <v>0.16</v>
      </c>
      <c r="F29" s="5">
        <v>9.84</v>
      </c>
      <c r="G29" s="5">
        <v>46.88</v>
      </c>
      <c r="H29" s="5" t="s">
        <v>179</v>
      </c>
      <c r="I29" s="5">
        <v>2.1999999999999999E-2</v>
      </c>
      <c r="J29" s="5">
        <v>6.0000000000000001E-3</v>
      </c>
      <c r="K29" s="5">
        <v>0</v>
      </c>
      <c r="L29" s="5">
        <v>0</v>
      </c>
      <c r="M29" s="5">
        <v>4</v>
      </c>
      <c r="N29" s="5">
        <v>2.8</v>
      </c>
      <c r="O29" s="5">
        <v>13</v>
      </c>
      <c r="P29" s="5">
        <v>0.22</v>
      </c>
    </row>
    <row r="30" spans="1:17" ht="20.25" x14ac:dyDescent="0.3">
      <c r="A30" s="11"/>
      <c r="B30" s="11" t="s">
        <v>248</v>
      </c>
      <c r="C30" s="45" t="s">
        <v>243</v>
      </c>
      <c r="D30" s="5">
        <v>0.88</v>
      </c>
      <c r="E30" s="5">
        <v>0.22</v>
      </c>
      <c r="F30" s="5">
        <v>8.25</v>
      </c>
      <c r="G30" s="5">
        <v>41.8</v>
      </c>
      <c r="H30" s="5" t="s">
        <v>180</v>
      </c>
      <c r="I30" s="5">
        <v>7.0000000000000007E-2</v>
      </c>
      <c r="J30" s="5">
        <v>0.03</v>
      </c>
      <c r="K30" s="5">
        <v>11</v>
      </c>
      <c r="L30" s="5">
        <v>41.8</v>
      </c>
      <c r="M30" s="5">
        <v>38.5</v>
      </c>
      <c r="N30" s="5">
        <v>12.1</v>
      </c>
      <c r="O30" s="5">
        <v>18.7</v>
      </c>
      <c r="P30" s="5">
        <v>0.11</v>
      </c>
    </row>
    <row r="31" spans="1:17" ht="20.25" x14ac:dyDescent="0.3">
      <c r="A31" s="11" t="s">
        <v>20</v>
      </c>
      <c r="B31" s="11"/>
      <c r="C31" s="18">
        <v>510</v>
      </c>
      <c r="D31" s="19">
        <f>SUM(D26:D30)</f>
        <v>17.899999999999999</v>
      </c>
      <c r="E31" s="19">
        <f>SUM(E26:E30)</f>
        <v>14.31</v>
      </c>
      <c r="F31" s="19">
        <f>SUM(F26:F30)</f>
        <v>72.97</v>
      </c>
      <c r="G31" s="19">
        <f>SUM(G26:G30)</f>
        <v>485.63999999999993</v>
      </c>
      <c r="H31" s="19"/>
      <c r="I31" s="19">
        <f t="shared" ref="I31:P31" si="3">SUM(I26:I30)</f>
        <v>0.252</v>
      </c>
      <c r="J31" s="19">
        <f t="shared" si="3"/>
        <v>0.35599999999999998</v>
      </c>
      <c r="K31" s="19">
        <f t="shared" si="3"/>
        <v>168.46</v>
      </c>
      <c r="L31" s="19">
        <f t="shared" si="3"/>
        <v>44.769999999999996</v>
      </c>
      <c r="M31" s="19">
        <f t="shared" si="3"/>
        <v>344.99</v>
      </c>
      <c r="N31" s="19">
        <f t="shared" si="3"/>
        <v>134.37</v>
      </c>
      <c r="O31" s="19">
        <f t="shared" si="3"/>
        <v>404.69</v>
      </c>
      <c r="P31" s="19">
        <f t="shared" si="3"/>
        <v>3.2199999999999998</v>
      </c>
    </row>
    <row r="32" spans="1:17" ht="20.25" x14ac:dyDescent="0.3">
      <c r="A32" s="10" t="s">
        <v>24</v>
      </c>
      <c r="B32" s="11" t="s">
        <v>45</v>
      </c>
      <c r="C32" s="5" t="s">
        <v>22</v>
      </c>
      <c r="D32" s="5">
        <v>1.3</v>
      </c>
      <c r="E32" s="5">
        <v>4.2</v>
      </c>
      <c r="F32" s="5">
        <v>6.8</v>
      </c>
      <c r="G32" s="5">
        <v>71.400000000000006</v>
      </c>
      <c r="H32" s="5" t="s">
        <v>46</v>
      </c>
      <c r="I32" s="5">
        <v>0.02</v>
      </c>
      <c r="J32" s="5">
        <v>0.01</v>
      </c>
      <c r="K32" s="5">
        <v>20.7</v>
      </c>
      <c r="L32" s="5">
        <v>4.13</v>
      </c>
      <c r="M32" s="5">
        <v>22</v>
      </c>
      <c r="N32" s="5">
        <v>17</v>
      </c>
      <c r="O32" s="5">
        <v>33</v>
      </c>
      <c r="P32" s="5">
        <v>0.93</v>
      </c>
    </row>
    <row r="33" spans="1:16" ht="20.25" x14ac:dyDescent="0.3">
      <c r="A33" s="11"/>
      <c r="B33" s="11" t="s">
        <v>47</v>
      </c>
      <c r="C33" s="45" t="s">
        <v>214</v>
      </c>
      <c r="D33" s="5">
        <v>1.3</v>
      </c>
      <c r="E33" s="5">
        <v>2.36</v>
      </c>
      <c r="F33" s="5">
        <v>18.78</v>
      </c>
      <c r="G33" s="5">
        <v>109.98</v>
      </c>
      <c r="H33" s="5" t="s">
        <v>49</v>
      </c>
      <c r="I33" s="5">
        <v>7.0000000000000007E-2</v>
      </c>
      <c r="J33" s="5">
        <v>0.05</v>
      </c>
      <c r="K33" s="5">
        <v>111.82</v>
      </c>
      <c r="L33" s="5">
        <v>5.61</v>
      </c>
      <c r="M33" s="5">
        <v>28.75</v>
      </c>
      <c r="N33" s="5">
        <v>18.91</v>
      </c>
      <c r="O33" s="5">
        <v>50.1</v>
      </c>
      <c r="P33" s="5">
        <v>0.69</v>
      </c>
    </row>
    <row r="34" spans="1:16" ht="20.25" x14ac:dyDescent="0.3">
      <c r="A34" s="11"/>
      <c r="B34" s="11" t="s">
        <v>50</v>
      </c>
      <c r="C34" s="45" t="s">
        <v>28</v>
      </c>
      <c r="D34" s="5">
        <v>12.3</v>
      </c>
      <c r="E34" s="5">
        <v>18.5</v>
      </c>
      <c r="F34" s="5">
        <v>3</v>
      </c>
      <c r="G34" s="5">
        <v>316</v>
      </c>
      <c r="H34" s="5" t="s">
        <v>182</v>
      </c>
      <c r="I34" s="5">
        <v>7.0000000000000007E-2</v>
      </c>
      <c r="J34" s="5">
        <v>0.46</v>
      </c>
      <c r="K34" s="5">
        <v>222</v>
      </c>
      <c r="L34" s="5">
        <v>0.37</v>
      </c>
      <c r="M34" s="5">
        <v>359</v>
      </c>
      <c r="N34" s="5">
        <v>26</v>
      </c>
      <c r="O34" s="5">
        <v>333</v>
      </c>
      <c r="P34" s="5">
        <v>2.23</v>
      </c>
    </row>
    <row r="35" spans="1:16" ht="20.25" x14ac:dyDescent="0.3">
      <c r="A35" s="11"/>
      <c r="B35" s="11" t="s">
        <v>212</v>
      </c>
      <c r="C35" s="45">
        <v>200</v>
      </c>
      <c r="D35" s="5">
        <v>1.4</v>
      </c>
      <c r="E35" s="5">
        <v>0</v>
      </c>
      <c r="F35" s="5">
        <v>29</v>
      </c>
      <c r="G35" s="5">
        <v>122</v>
      </c>
      <c r="H35" s="5" t="s">
        <v>213</v>
      </c>
      <c r="I35" s="5">
        <v>0.01</v>
      </c>
      <c r="J35" s="5">
        <v>0.03</v>
      </c>
      <c r="K35" s="5">
        <v>70</v>
      </c>
      <c r="L35" s="5">
        <v>0.32</v>
      </c>
      <c r="M35" s="5">
        <v>50</v>
      </c>
      <c r="N35" s="5">
        <v>18</v>
      </c>
      <c r="O35" s="5">
        <v>25</v>
      </c>
      <c r="P35" s="5">
        <v>0.57999999999999996</v>
      </c>
    </row>
    <row r="36" spans="1:16" ht="20.25" x14ac:dyDescent="0.3">
      <c r="A36" s="11"/>
      <c r="B36" s="11" t="s">
        <v>18</v>
      </c>
      <c r="C36" s="5" t="s">
        <v>32</v>
      </c>
      <c r="D36" s="5">
        <v>3.04</v>
      </c>
      <c r="E36" s="5">
        <v>0.32</v>
      </c>
      <c r="F36" s="5">
        <v>19.68</v>
      </c>
      <c r="G36" s="5">
        <v>93.76</v>
      </c>
      <c r="H36" s="5" t="s">
        <v>179</v>
      </c>
      <c r="I36" s="5">
        <v>4.3999999999999997E-2</v>
      </c>
      <c r="J36" s="5">
        <v>1.2E-2</v>
      </c>
      <c r="K36" s="5">
        <v>0</v>
      </c>
      <c r="L36" s="5">
        <v>0</v>
      </c>
      <c r="M36" s="5">
        <v>8</v>
      </c>
      <c r="N36" s="5">
        <v>5.6</v>
      </c>
      <c r="O36" s="5">
        <v>26</v>
      </c>
      <c r="P36" s="5">
        <v>0.44</v>
      </c>
    </row>
    <row r="37" spans="1:16" ht="20.25" x14ac:dyDescent="0.3">
      <c r="A37" s="11"/>
      <c r="B37" s="11" t="s">
        <v>184</v>
      </c>
      <c r="C37" s="45">
        <v>30</v>
      </c>
      <c r="D37" s="5">
        <v>1.98</v>
      </c>
      <c r="E37" s="5">
        <v>0.36</v>
      </c>
      <c r="F37" s="5">
        <v>11.88</v>
      </c>
      <c r="G37" s="5">
        <v>51.24</v>
      </c>
      <c r="H37" s="5" t="s">
        <v>181</v>
      </c>
      <c r="I37" s="5">
        <v>0.06</v>
      </c>
      <c r="J37" s="5">
        <v>0.03</v>
      </c>
      <c r="K37" s="5">
        <v>0</v>
      </c>
      <c r="L37" s="5">
        <v>0</v>
      </c>
      <c r="M37" s="5">
        <v>10.5</v>
      </c>
      <c r="N37" s="5">
        <v>14.1</v>
      </c>
      <c r="O37" s="5">
        <v>47.4</v>
      </c>
      <c r="P37" s="5">
        <v>1.17</v>
      </c>
    </row>
    <row r="38" spans="1:16" ht="20.25" x14ac:dyDescent="0.3">
      <c r="A38" s="11"/>
      <c r="B38" s="11" t="s">
        <v>249</v>
      </c>
      <c r="C38" s="45" t="s">
        <v>244</v>
      </c>
      <c r="D38" s="5">
        <v>0.44</v>
      </c>
      <c r="E38" s="5">
        <v>0.33</v>
      </c>
      <c r="F38" s="5">
        <v>11.33</v>
      </c>
      <c r="G38" s="5">
        <v>50.05</v>
      </c>
      <c r="H38" s="5" t="s">
        <v>180</v>
      </c>
      <c r="I38" s="5">
        <v>2.1999999999999999E-2</v>
      </c>
      <c r="J38" s="5">
        <v>3.3000000000000002E-2</v>
      </c>
      <c r="K38" s="5">
        <v>2.2000000000000002</v>
      </c>
      <c r="L38" s="5">
        <v>5.5</v>
      </c>
      <c r="M38" s="5">
        <v>20.9</v>
      </c>
      <c r="N38" s="5">
        <v>13.2</v>
      </c>
      <c r="O38" s="5">
        <v>17.600000000000001</v>
      </c>
      <c r="P38" s="5">
        <v>2.5299999999999998</v>
      </c>
    </row>
    <row r="39" spans="1:16" ht="20.25" x14ac:dyDescent="0.3">
      <c r="A39" s="11" t="s">
        <v>34</v>
      </c>
      <c r="B39" s="11"/>
      <c r="C39" s="18">
        <v>800</v>
      </c>
      <c r="D39" s="19">
        <f>SUM(D32:D38)</f>
        <v>21.76</v>
      </c>
      <c r="E39" s="19">
        <f>SUM(E32:E38)</f>
        <v>26.07</v>
      </c>
      <c r="F39" s="19">
        <f>SUM(F32:F38)</f>
        <v>100.46999999999998</v>
      </c>
      <c r="G39" s="19">
        <f>SUM(G32:G38)</f>
        <v>814.43</v>
      </c>
      <c r="H39" s="19"/>
      <c r="I39" s="19">
        <f t="shared" ref="I39:P39" si="4">SUM(I32:I38)</f>
        <v>0.29600000000000004</v>
      </c>
      <c r="J39" s="19">
        <f t="shared" si="4"/>
        <v>0.62500000000000011</v>
      </c>
      <c r="K39" s="19">
        <f t="shared" si="4"/>
        <v>426.71999999999997</v>
      </c>
      <c r="L39" s="19">
        <f t="shared" si="4"/>
        <v>15.93</v>
      </c>
      <c r="M39" s="19">
        <f t="shared" si="4"/>
        <v>499.15</v>
      </c>
      <c r="N39" s="19">
        <f t="shared" si="4"/>
        <v>112.80999999999999</v>
      </c>
      <c r="O39" s="19">
        <f t="shared" si="4"/>
        <v>532.1</v>
      </c>
      <c r="P39" s="19">
        <f t="shared" si="4"/>
        <v>8.57</v>
      </c>
    </row>
    <row r="40" spans="1:16" ht="20.25" x14ac:dyDescent="0.3">
      <c r="A40" s="10" t="s">
        <v>36</v>
      </c>
      <c r="B40" s="11" t="s">
        <v>53</v>
      </c>
      <c r="C40" s="45">
        <v>150</v>
      </c>
      <c r="D40" s="5">
        <v>14.94</v>
      </c>
      <c r="E40" s="5">
        <v>11.4</v>
      </c>
      <c r="F40" s="5">
        <v>16.21</v>
      </c>
      <c r="G40" s="5">
        <v>244.35</v>
      </c>
      <c r="H40" s="5" t="s">
        <v>120</v>
      </c>
      <c r="I40" s="5">
        <v>0.04</v>
      </c>
      <c r="J40" s="5">
        <v>0.26</v>
      </c>
      <c r="K40" s="5">
        <v>54</v>
      </c>
      <c r="L40" s="5">
        <v>0.23</v>
      </c>
      <c r="M40" s="5">
        <v>313.60000000000002</v>
      </c>
      <c r="N40" s="5">
        <v>23.58</v>
      </c>
      <c r="O40" s="5">
        <v>220.75</v>
      </c>
      <c r="P40" s="5">
        <v>0.65</v>
      </c>
    </row>
    <row r="41" spans="1:16" ht="20.25" x14ac:dyDescent="0.3">
      <c r="A41" s="11"/>
      <c r="B41" s="11" t="s">
        <v>122</v>
      </c>
      <c r="C41" s="5" t="s">
        <v>31</v>
      </c>
      <c r="D41" s="5">
        <v>5.4</v>
      </c>
      <c r="E41" s="5">
        <v>5</v>
      </c>
      <c r="F41" s="5">
        <v>21.6</v>
      </c>
      <c r="G41" s="5">
        <v>133</v>
      </c>
      <c r="H41" s="5" t="s">
        <v>174</v>
      </c>
      <c r="I41" s="5">
        <v>0.06</v>
      </c>
      <c r="J41" s="5">
        <v>0.26</v>
      </c>
      <c r="K41" s="5">
        <v>44</v>
      </c>
      <c r="L41" s="5">
        <v>1.8</v>
      </c>
      <c r="M41" s="5">
        <v>242</v>
      </c>
      <c r="N41" s="5">
        <v>30</v>
      </c>
      <c r="O41" s="5">
        <v>188</v>
      </c>
      <c r="P41" s="5">
        <v>0.2</v>
      </c>
    </row>
    <row r="42" spans="1:16" ht="21" x14ac:dyDescent="0.35">
      <c r="A42" s="11" t="s">
        <v>39</v>
      </c>
      <c r="B42" s="17"/>
      <c r="C42" s="10">
        <v>350</v>
      </c>
      <c r="D42" s="19">
        <f>SUM(D40:D41)</f>
        <v>20.34</v>
      </c>
      <c r="E42" s="19">
        <f>SUM(E40:E41)</f>
        <v>16.399999999999999</v>
      </c>
      <c r="F42" s="19">
        <f>SUM(F40:F41)</f>
        <v>37.81</v>
      </c>
      <c r="G42" s="19">
        <f>SUM(G40:G41)</f>
        <v>377.35</v>
      </c>
      <c r="H42" s="10"/>
      <c r="I42" s="19">
        <f t="shared" ref="I42:P42" si="5">SUM(I40:I41)</f>
        <v>0.1</v>
      </c>
      <c r="J42" s="19">
        <f t="shared" si="5"/>
        <v>0.52</v>
      </c>
      <c r="K42" s="19">
        <f t="shared" si="5"/>
        <v>98</v>
      </c>
      <c r="L42" s="19">
        <f t="shared" si="5"/>
        <v>2.0300000000000002</v>
      </c>
      <c r="M42" s="19">
        <f t="shared" si="5"/>
        <v>555.6</v>
      </c>
      <c r="N42" s="19">
        <f t="shared" si="5"/>
        <v>53.58</v>
      </c>
      <c r="O42" s="19">
        <f t="shared" si="5"/>
        <v>408.75</v>
      </c>
      <c r="P42" s="19">
        <f t="shared" si="5"/>
        <v>0.85000000000000009</v>
      </c>
    </row>
  </sheetData>
  <mergeCells count="10">
    <mergeCell ref="D7:F7"/>
    <mergeCell ref="A7:A8"/>
    <mergeCell ref="I7:I8"/>
    <mergeCell ref="J7:J8"/>
    <mergeCell ref="K7:K8"/>
    <mergeCell ref="P7:P8"/>
    <mergeCell ref="L7:L8"/>
    <mergeCell ref="M7:M8"/>
    <mergeCell ref="N7:N8"/>
    <mergeCell ref="O7:O8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"/>
  <sheetViews>
    <sheetView zoomScale="80" zoomScaleNormal="80" workbookViewId="0">
      <selection activeCell="K22" sqref="K22"/>
    </sheetView>
  </sheetViews>
  <sheetFormatPr defaultRowHeight="15" x14ac:dyDescent="0.25"/>
  <cols>
    <col min="1" max="1" width="22.28515625" customWidth="1"/>
    <col min="2" max="2" width="59.85546875" customWidth="1"/>
    <col min="3" max="3" width="11.140625" customWidth="1"/>
    <col min="4" max="4" width="10.7109375" customWidth="1"/>
    <col min="5" max="5" width="10.140625" customWidth="1"/>
    <col min="6" max="6" width="12.5703125" customWidth="1"/>
    <col min="7" max="7" width="15.140625" customWidth="1"/>
    <col min="8" max="8" width="15.28515625" customWidth="1"/>
    <col min="9" max="10" width="9.5703125" customWidth="1"/>
    <col min="11" max="11" width="12.140625" customWidth="1"/>
    <col min="12" max="12" width="9.5703125" customWidth="1"/>
    <col min="13" max="13" width="10.42578125" customWidth="1"/>
    <col min="14" max="14" width="10.7109375" customWidth="1"/>
    <col min="15" max="15" width="10.42578125" customWidth="1"/>
    <col min="16" max="16" width="9.5703125" customWidth="1"/>
  </cols>
  <sheetData>
    <row r="2" spans="1:16" ht="20.25" x14ac:dyDescent="0.3">
      <c r="A2" s="96" t="s">
        <v>0</v>
      </c>
      <c r="B2" s="10" t="s">
        <v>1</v>
      </c>
      <c r="C2" s="10" t="s">
        <v>2</v>
      </c>
      <c r="D2" s="97" t="s">
        <v>3</v>
      </c>
      <c r="E2" s="97"/>
      <c r="F2" s="97"/>
      <c r="G2" s="10" t="s">
        <v>4</v>
      </c>
      <c r="H2" s="10" t="s">
        <v>5</v>
      </c>
      <c r="I2" s="96" t="s">
        <v>153</v>
      </c>
      <c r="J2" s="96" t="s">
        <v>154</v>
      </c>
      <c r="K2" s="96" t="s">
        <v>155</v>
      </c>
      <c r="L2" s="96" t="s">
        <v>156</v>
      </c>
      <c r="M2" s="96" t="s">
        <v>157</v>
      </c>
      <c r="N2" s="96" t="s">
        <v>158</v>
      </c>
      <c r="O2" s="96" t="s">
        <v>159</v>
      </c>
      <c r="P2" s="96" t="s">
        <v>160</v>
      </c>
    </row>
    <row r="3" spans="1:16" ht="20.25" x14ac:dyDescent="0.3">
      <c r="A3" s="96"/>
      <c r="B3" s="10" t="s">
        <v>6</v>
      </c>
      <c r="C3" s="10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0" t="s">
        <v>11</v>
      </c>
      <c r="I3" s="96"/>
      <c r="J3" s="96"/>
      <c r="K3" s="96"/>
      <c r="L3" s="96"/>
      <c r="M3" s="96"/>
      <c r="N3" s="96"/>
      <c r="O3" s="96"/>
      <c r="P3" s="96"/>
    </row>
    <row r="4" spans="1:16" ht="20.25" x14ac:dyDescent="0.3">
      <c r="A4" s="10" t="s">
        <v>12</v>
      </c>
      <c r="B4" s="11" t="s">
        <v>225</v>
      </c>
      <c r="C4" s="27">
        <v>60</v>
      </c>
      <c r="D4" s="12">
        <v>1.32</v>
      </c>
      <c r="E4" s="12">
        <v>4.2</v>
      </c>
      <c r="F4" s="12">
        <v>2.2200000000000002</v>
      </c>
      <c r="G4" s="12">
        <v>49.72</v>
      </c>
      <c r="H4" s="12" t="s">
        <v>238</v>
      </c>
      <c r="I4" s="23">
        <v>0.02</v>
      </c>
      <c r="J4" s="23">
        <v>0.03</v>
      </c>
      <c r="K4" s="23">
        <v>30.48</v>
      </c>
      <c r="L4" s="23">
        <v>17.28</v>
      </c>
      <c r="M4" s="23">
        <v>24.6</v>
      </c>
      <c r="N4" s="23">
        <v>9.6</v>
      </c>
      <c r="O4" s="23">
        <v>26.4</v>
      </c>
      <c r="P4" s="23">
        <v>0.48</v>
      </c>
    </row>
    <row r="5" spans="1:16" ht="20.25" x14ac:dyDescent="0.3">
      <c r="A5" s="10" t="s">
        <v>54</v>
      </c>
      <c r="B5" s="49" t="s">
        <v>241</v>
      </c>
      <c r="C5" s="50">
        <v>90</v>
      </c>
      <c r="D5" s="12">
        <v>11.16</v>
      </c>
      <c r="E5" s="12">
        <v>14.02</v>
      </c>
      <c r="F5" s="12">
        <v>13</v>
      </c>
      <c r="G5" s="12">
        <v>201.4</v>
      </c>
      <c r="H5" s="12" t="s">
        <v>69</v>
      </c>
      <c r="I5" s="23">
        <v>4.4999999999999998E-2</v>
      </c>
      <c r="J5" s="23">
        <v>0.09</v>
      </c>
      <c r="K5" s="23">
        <v>0</v>
      </c>
      <c r="L5" s="23">
        <v>0.27</v>
      </c>
      <c r="M5" s="23">
        <v>18.2</v>
      </c>
      <c r="N5" s="23">
        <v>18.71</v>
      </c>
      <c r="O5" s="23">
        <v>131.83000000000001</v>
      </c>
      <c r="P5" s="23">
        <v>2.1</v>
      </c>
    </row>
    <row r="6" spans="1:16" ht="20.25" x14ac:dyDescent="0.3">
      <c r="A6" s="46" t="s">
        <v>16</v>
      </c>
      <c r="B6" s="49" t="s">
        <v>188</v>
      </c>
      <c r="C6" s="50">
        <v>30</v>
      </c>
      <c r="D6" s="12">
        <v>0.99</v>
      </c>
      <c r="E6" s="12">
        <v>0.72</v>
      </c>
      <c r="F6" s="12">
        <v>2.67</v>
      </c>
      <c r="G6" s="12">
        <v>21.24</v>
      </c>
      <c r="H6" s="12" t="s">
        <v>190</v>
      </c>
      <c r="I6" s="23">
        <v>6.0000000000000001E-3</v>
      </c>
      <c r="J6" s="23">
        <v>0</v>
      </c>
      <c r="K6" s="23">
        <v>38.4</v>
      </c>
      <c r="L6" s="23">
        <v>0.8</v>
      </c>
      <c r="M6" s="23">
        <v>2.76</v>
      </c>
      <c r="N6" s="23">
        <v>3.6</v>
      </c>
      <c r="O6" s="23">
        <v>7.2</v>
      </c>
      <c r="P6" s="23">
        <v>0.16</v>
      </c>
    </row>
    <row r="7" spans="1:16" ht="20.25" x14ac:dyDescent="0.3">
      <c r="A7" s="10"/>
      <c r="B7" s="28" t="s">
        <v>189</v>
      </c>
      <c r="C7" s="51">
        <v>150</v>
      </c>
      <c r="D7" s="12">
        <v>3.46</v>
      </c>
      <c r="E7" s="12">
        <v>4.47</v>
      </c>
      <c r="F7" s="12">
        <v>36</v>
      </c>
      <c r="G7" s="12">
        <v>133.69999999999999</v>
      </c>
      <c r="H7" s="12" t="s">
        <v>41</v>
      </c>
      <c r="I7" s="23">
        <v>0.21</v>
      </c>
      <c r="J7" s="23">
        <v>0.12</v>
      </c>
      <c r="K7" s="23">
        <v>19.2</v>
      </c>
      <c r="L7" s="23">
        <v>0</v>
      </c>
      <c r="M7" s="23">
        <v>15</v>
      </c>
      <c r="N7" s="23">
        <v>120</v>
      </c>
      <c r="O7" s="23">
        <v>181</v>
      </c>
      <c r="P7" s="23">
        <v>2.04</v>
      </c>
    </row>
    <row r="8" spans="1:16" ht="20.25" x14ac:dyDescent="0.3">
      <c r="A8" s="11"/>
      <c r="B8" s="11" t="s">
        <v>30</v>
      </c>
      <c r="C8" s="26" t="s">
        <v>31</v>
      </c>
      <c r="D8" s="12">
        <v>1</v>
      </c>
      <c r="E8" s="12">
        <v>0.2</v>
      </c>
      <c r="F8" s="12">
        <v>20.2</v>
      </c>
      <c r="G8" s="12">
        <v>92</v>
      </c>
      <c r="H8" s="12" t="s">
        <v>174</v>
      </c>
      <c r="I8" s="23">
        <v>0.02</v>
      </c>
      <c r="J8" s="23">
        <v>0.02</v>
      </c>
      <c r="K8" s="23">
        <v>0</v>
      </c>
      <c r="L8" s="23">
        <v>4</v>
      </c>
      <c r="M8" s="23">
        <v>14</v>
      </c>
      <c r="N8" s="23">
        <v>8</v>
      </c>
      <c r="O8" s="23">
        <v>14</v>
      </c>
      <c r="P8" s="23">
        <v>2.8</v>
      </c>
    </row>
    <row r="9" spans="1:16" ht="20.25" x14ac:dyDescent="0.3">
      <c r="A9" s="11"/>
      <c r="B9" s="11" t="s">
        <v>18</v>
      </c>
      <c r="C9" s="26" t="s">
        <v>33</v>
      </c>
      <c r="D9" s="12">
        <v>1.52</v>
      </c>
      <c r="E9" s="12">
        <v>0.16</v>
      </c>
      <c r="F9" s="12">
        <v>9.84</v>
      </c>
      <c r="G9" s="12">
        <v>46.88</v>
      </c>
      <c r="H9" s="12" t="s">
        <v>179</v>
      </c>
      <c r="I9" s="23">
        <v>2.1999999999999999E-2</v>
      </c>
      <c r="J9" s="23">
        <v>6.0000000000000001E-3</v>
      </c>
      <c r="K9" s="23">
        <v>0</v>
      </c>
      <c r="L9" s="23">
        <v>0</v>
      </c>
      <c r="M9" s="23">
        <v>4</v>
      </c>
      <c r="N9" s="23">
        <v>2.8</v>
      </c>
      <c r="O9" s="23">
        <v>13</v>
      </c>
      <c r="P9" s="23">
        <v>0.22</v>
      </c>
    </row>
    <row r="10" spans="1:16" ht="20.25" x14ac:dyDescent="0.3">
      <c r="A10" s="11"/>
      <c r="B10" s="11" t="s">
        <v>184</v>
      </c>
      <c r="C10" s="26" t="s">
        <v>33</v>
      </c>
      <c r="D10" s="12">
        <v>1.32</v>
      </c>
      <c r="E10" s="12">
        <v>0.24</v>
      </c>
      <c r="F10" s="12">
        <v>7.92</v>
      </c>
      <c r="G10" s="12">
        <v>34.159999999999997</v>
      </c>
      <c r="H10" s="12" t="s">
        <v>181</v>
      </c>
      <c r="I10" s="23">
        <v>3.5999999999999997E-2</v>
      </c>
      <c r="J10" s="23">
        <v>1.6E-2</v>
      </c>
      <c r="K10" s="23">
        <v>0</v>
      </c>
      <c r="L10" s="23">
        <v>0</v>
      </c>
      <c r="M10" s="23">
        <v>7</v>
      </c>
      <c r="N10" s="23">
        <v>9.4</v>
      </c>
      <c r="O10" s="23">
        <v>31.6</v>
      </c>
      <c r="P10" s="23">
        <v>0.78</v>
      </c>
    </row>
    <row r="11" spans="1:16" ht="20.25" x14ac:dyDescent="0.3">
      <c r="A11" s="6" t="s">
        <v>20</v>
      </c>
      <c r="B11" s="11"/>
      <c r="C11" s="25">
        <v>570</v>
      </c>
      <c r="D11" s="14">
        <f>SUM(D4:D10)</f>
        <v>20.77</v>
      </c>
      <c r="E11" s="14">
        <f>SUM(E4:E10)</f>
        <v>24.009999999999994</v>
      </c>
      <c r="F11" s="14">
        <f>SUM(F4:F10)</f>
        <v>91.850000000000009</v>
      </c>
      <c r="G11" s="52">
        <f>SUM(G4:G10)</f>
        <v>579.1</v>
      </c>
      <c r="H11" s="14"/>
      <c r="I11" s="24">
        <f t="shared" ref="I11:P11" si="0">SUM(I4:I10)</f>
        <v>0.35900000000000004</v>
      </c>
      <c r="J11" s="24">
        <f t="shared" si="0"/>
        <v>0.28200000000000003</v>
      </c>
      <c r="K11" s="24">
        <f t="shared" si="0"/>
        <v>88.08</v>
      </c>
      <c r="L11" s="24">
        <f t="shared" si="0"/>
        <v>22.35</v>
      </c>
      <c r="M11" s="24">
        <f t="shared" si="0"/>
        <v>85.56</v>
      </c>
      <c r="N11" s="24">
        <f t="shared" si="0"/>
        <v>172.11</v>
      </c>
      <c r="O11" s="24">
        <f t="shared" si="0"/>
        <v>405.03000000000003</v>
      </c>
      <c r="P11" s="24">
        <f t="shared" si="0"/>
        <v>8.58</v>
      </c>
    </row>
    <row r="12" spans="1:16" ht="20.25" x14ac:dyDescent="0.3">
      <c r="A12" s="10" t="s">
        <v>24</v>
      </c>
      <c r="B12" s="11" t="s">
        <v>191</v>
      </c>
      <c r="C12" s="26">
        <v>60</v>
      </c>
      <c r="D12" s="12">
        <v>0.7</v>
      </c>
      <c r="E12" s="12">
        <v>0.1</v>
      </c>
      <c r="F12" s="12">
        <v>2.2999999999999998</v>
      </c>
      <c r="G12" s="12">
        <v>12.8</v>
      </c>
      <c r="H12" s="12" t="s">
        <v>192</v>
      </c>
      <c r="I12" s="23">
        <v>0.04</v>
      </c>
      <c r="J12" s="23">
        <v>0.02</v>
      </c>
      <c r="K12" s="23">
        <v>79.8</v>
      </c>
      <c r="L12" s="23">
        <v>15</v>
      </c>
      <c r="M12" s="23">
        <v>8.4</v>
      </c>
      <c r="N12" s="23">
        <v>12</v>
      </c>
      <c r="O12" s="23">
        <v>16</v>
      </c>
      <c r="P12" s="23">
        <v>0.54</v>
      </c>
    </row>
    <row r="13" spans="1:16" ht="20.25" x14ac:dyDescent="0.3">
      <c r="A13" s="11"/>
      <c r="B13" s="11" t="s">
        <v>186</v>
      </c>
      <c r="C13" s="26">
        <v>200</v>
      </c>
      <c r="D13" s="12">
        <v>4.09</v>
      </c>
      <c r="E13" s="12">
        <v>2.98</v>
      </c>
      <c r="F13" s="12">
        <v>14.43</v>
      </c>
      <c r="G13" s="12">
        <v>101.13</v>
      </c>
      <c r="H13" s="12" t="s">
        <v>57</v>
      </c>
      <c r="I13" s="23">
        <v>0.14000000000000001</v>
      </c>
      <c r="J13" s="23">
        <v>0.05</v>
      </c>
      <c r="K13" s="23">
        <v>136.51</v>
      </c>
      <c r="L13" s="23">
        <v>3.73</v>
      </c>
      <c r="M13" s="23">
        <v>30.12</v>
      </c>
      <c r="N13" s="23">
        <v>27.46</v>
      </c>
      <c r="O13" s="23">
        <v>76.98</v>
      </c>
      <c r="P13" s="23">
        <v>1.42</v>
      </c>
    </row>
    <row r="14" spans="1:16" ht="20.25" x14ac:dyDescent="0.3">
      <c r="A14" s="11"/>
      <c r="B14" s="11" t="s">
        <v>167</v>
      </c>
      <c r="C14" s="26">
        <v>150</v>
      </c>
      <c r="D14" s="12">
        <v>11.56</v>
      </c>
      <c r="E14" s="12">
        <v>16.43</v>
      </c>
      <c r="F14" s="12">
        <v>9.9</v>
      </c>
      <c r="G14" s="12">
        <v>274.55</v>
      </c>
      <c r="H14" s="12" t="s">
        <v>255</v>
      </c>
      <c r="I14" s="23">
        <v>0.06</v>
      </c>
      <c r="J14" s="23">
        <v>0.14000000000000001</v>
      </c>
      <c r="K14" s="23">
        <v>77.25</v>
      </c>
      <c r="L14" s="23">
        <v>21.68</v>
      </c>
      <c r="M14" s="23">
        <v>83</v>
      </c>
      <c r="N14" s="23">
        <v>36</v>
      </c>
      <c r="O14" s="23">
        <v>174.75</v>
      </c>
      <c r="P14" s="23">
        <v>1.75</v>
      </c>
    </row>
    <row r="15" spans="1:16" ht="20.25" x14ac:dyDescent="0.3">
      <c r="A15" s="11"/>
      <c r="B15" s="11" t="s">
        <v>15</v>
      </c>
      <c r="C15" s="26" t="s">
        <v>31</v>
      </c>
      <c r="D15" s="12">
        <v>0.1</v>
      </c>
      <c r="E15" s="12">
        <v>0</v>
      </c>
      <c r="F15" s="12">
        <v>15.2</v>
      </c>
      <c r="G15" s="12">
        <v>61</v>
      </c>
      <c r="H15" s="12" t="s">
        <v>185</v>
      </c>
      <c r="I15" s="23">
        <v>0</v>
      </c>
      <c r="J15" s="23">
        <v>0.01</v>
      </c>
      <c r="K15" s="23">
        <v>0.38</v>
      </c>
      <c r="L15" s="23">
        <v>1.1599999999999999</v>
      </c>
      <c r="M15" s="23">
        <v>14.2</v>
      </c>
      <c r="N15" s="23">
        <v>2</v>
      </c>
      <c r="O15" s="23">
        <v>8.5</v>
      </c>
      <c r="P15" s="23">
        <v>0.4</v>
      </c>
    </row>
    <row r="16" spans="1:16" ht="20.25" x14ac:dyDescent="0.3">
      <c r="A16" s="11"/>
      <c r="B16" s="11" t="s">
        <v>18</v>
      </c>
      <c r="C16" s="26" t="s">
        <v>32</v>
      </c>
      <c r="D16" s="12">
        <v>3.04</v>
      </c>
      <c r="E16" s="12">
        <v>0.32</v>
      </c>
      <c r="F16" s="12">
        <v>19.68</v>
      </c>
      <c r="G16" s="12">
        <v>93.76</v>
      </c>
      <c r="H16" s="12" t="s">
        <v>179</v>
      </c>
      <c r="I16" s="23">
        <v>4.3999999999999997E-2</v>
      </c>
      <c r="J16" s="23">
        <v>1.2E-2</v>
      </c>
      <c r="K16" s="23">
        <v>0</v>
      </c>
      <c r="L16" s="23">
        <v>0</v>
      </c>
      <c r="M16" s="23">
        <v>8</v>
      </c>
      <c r="N16" s="23">
        <v>5.6</v>
      </c>
      <c r="O16" s="23">
        <v>26</v>
      </c>
      <c r="P16" s="23">
        <v>0.44</v>
      </c>
    </row>
    <row r="17" spans="1:16" ht="20.25" x14ac:dyDescent="0.3">
      <c r="A17" s="11"/>
      <c r="B17" s="11" t="s">
        <v>184</v>
      </c>
      <c r="C17" s="26">
        <v>30</v>
      </c>
      <c r="D17" s="12">
        <v>1.98</v>
      </c>
      <c r="E17" s="12">
        <v>0.36</v>
      </c>
      <c r="F17" s="12">
        <v>11.88</v>
      </c>
      <c r="G17" s="12">
        <v>51.24</v>
      </c>
      <c r="H17" s="12" t="s">
        <v>181</v>
      </c>
      <c r="I17" s="23">
        <v>0.06</v>
      </c>
      <c r="J17" s="23">
        <v>0.03</v>
      </c>
      <c r="K17" s="23">
        <v>0</v>
      </c>
      <c r="L17" s="23">
        <v>0</v>
      </c>
      <c r="M17" s="23">
        <v>10.5</v>
      </c>
      <c r="N17" s="23">
        <v>14.1</v>
      </c>
      <c r="O17" s="23">
        <v>47.4</v>
      </c>
      <c r="P17" s="23">
        <v>1.17</v>
      </c>
    </row>
    <row r="18" spans="1:16" ht="20.25" x14ac:dyDescent="0.3">
      <c r="A18" s="11"/>
      <c r="B18" s="11" t="s">
        <v>250</v>
      </c>
      <c r="C18" s="26" t="s">
        <v>245</v>
      </c>
      <c r="D18" s="12">
        <v>1.5</v>
      </c>
      <c r="E18" s="12">
        <v>5.5</v>
      </c>
      <c r="F18" s="12">
        <v>23.1</v>
      </c>
      <c r="G18" s="12">
        <v>103.95</v>
      </c>
      <c r="H18" s="12" t="s">
        <v>180</v>
      </c>
      <c r="I18" s="23">
        <v>4.3999999999999997E-2</v>
      </c>
      <c r="J18" s="23">
        <v>3.3000000000000002E-2</v>
      </c>
      <c r="K18" s="23">
        <v>0</v>
      </c>
      <c r="L18" s="23">
        <v>11</v>
      </c>
      <c r="M18" s="23">
        <v>8.8000000000000007</v>
      </c>
      <c r="N18" s="23">
        <v>48.4</v>
      </c>
      <c r="O18" s="23">
        <v>30.2</v>
      </c>
      <c r="P18" s="23">
        <v>0.66</v>
      </c>
    </row>
    <row r="19" spans="1:16" ht="20.25" x14ac:dyDescent="0.3">
      <c r="A19" s="6" t="s">
        <v>34</v>
      </c>
      <c r="B19" s="11"/>
      <c r="C19" s="25">
        <v>790</v>
      </c>
      <c r="D19" s="14">
        <f>SUM(D12:D18)</f>
        <v>22.970000000000002</v>
      </c>
      <c r="E19" s="14">
        <f>SUM(E12:E18)</f>
        <v>25.689999999999998</v>
      </c>
      <c r="F19" s="14">
        <f>SUM(F12:F18)</f>
        <v>96.490000000000009</v>
      </c>
      <c r="G19" s="14">
        <f>SUM(G12:G18)</f>
        <v>698.43000000000006</v>
      </c>
      <c r="H19" s="14"/>
      <c r="I19" s="24">
        <f t="shared" ref="I19:P19" si="1">SUM(I12:I18)</f>
        <v>0.38800000000000001</v>
      </c>
      <c r="J19" s="24">
        <f t="shared" si="1"/>
        <v>0.29500000000000004</v>
      </c>
      <c r="K19" s="24">
        <f t="shared" si="1"/>
        <v>293.94</v>
      </c>
      <c r="L19" s="24">
        <f t="shared" si="1"/>
        <v>52.569999999999993</v>
      </c>
      <c r="M19" s="24">
        <f t="shared" si="1"/>
        <v>163.02000000000001</v>
      </c>
      <c r="N19" s="24">
        <f t="shared" si="1"/>
        <v>145.56</v>
      </c>
      <c r="O19" s="24">
        <f t="shared" si="1"/>
        <v>379.83</v>
      </c>
      <c r="P19" s="24">
        <f t="shared" si="1"/>
        <v>6.3800000000000008</v>
      </c>
    </row>
    <row r="20" spans="1:16" ht="20.25" x14ac:dyDescent="0.3">
      <c r="A20" s="10" t="s">
        <v>36</v>
      </c>
      <c r="B20" s="11" t="s">
        <v>215</v>
      </c>
      <c r="C20" s="26">
        <v>60</v>
      </c>
      <c r="D20" s="12">
        <v>0.94</v>
      </c>
      <c r="E20" s="12">
        <v>3.11</v>
      </c>
      <c r="F20" s="12">
        <v>3.27</v>
      </c>
      <c r="G20" s="12">
        <v>61.13</v>
      </c>
      <c r="H20" s="12" t="s">
        <v>216</v>
      </c>
      <c r="I20" s="23">
        <v>1.4999999999999999E-2</v>
      </c>
      <c r="J20" s="23">
        <v>0.02</v>
      </c>
      <c r="K20" s="23">
        <v>1.32</v>
      </c>
      <c r="L20" s="23">
        <v>16.77</v>
      </c>
      <c r="M20" s="23">
        <v>53.32</v>
      </c>
      <c r="N20" s="23">
        <v>9.76</v>
      </c>
      <c r="O20" s="23">
        <v>19.75</v>
      </c>
      <c r="P20" s="23">
        <v>0.65</v>
      </c>
    </row>
    <row r="21" spans="1:16" ht="20.25" x14ac:dyDescent="0.3">
      <c r="A21" s="11"/>
      <c r="B21" s="11" t="s">
        <v>220</v>
      </c>
      <c r="C21" s="26">
        <v>90</v>
      </c>
      <c r="D21" s="12">
        <v>9.48</v>
      </c>
      <c r="E21" s="12">
        <v>10.31</v>
      </c>
      <c r="F21" s="12">
        <v>14.56</v>
      </c>
      <c r="G21" s="12">
        <v>205.6</v>
      </c>
      <c r="H21" s="12" t="s">
        <v>254</v>
      </c>
      <c r="I21" s="23">
        <v>0.04</v>
      </c>
      <c r="J21" s="23">
        <v>0.08</v>
      </c>
      <c r="K21" s="23">
        <v>23.62</v>
      </c>
      <c r="L21" s="23">
        <v>3.2</v>
      </c>
      <c r="M21" s="23">
        <v>46.98</v>
      </c>
      <c r="N21" s="23">
        <v>23.5</v>
      </c>
      <c r="O21" s="23">
        <v>120.72</v>
      </c>
      <c r="P21" s="23">
        <v>2.58</v>
      </c>
    </row>
    <row r="22" spans="1:16" ht="20.25" x14ac:dyDescent="0.3">
      <c r="A22" s="11"/>
      <c r="B22" s="11" t="s">
        <v>64</v>
      </c>
      <c r="C22" s="26" t="s">
        <v>31</v>
      </c>
      <c r="D22" s="12">
        <v>0.31</v>
      </c>
      <c r="E22" s="12">
        <v>0.05</v>
      </c>
      <c r="F22" s="12">
        <v>22.47</v>
      </c>
      <c r="G22" s="12">
        <v>92.99</v>
      </c>
      <c r="H22" s="12" t="s">
        <v>148</v>
      </c>
      <c r="I22" s="23">
        <v>0</v>
      </c>
      <c r="J22" s="23">
        <v>0.03</v>
      </c>
      <c r="K22" s="23">
        <v>0</v>
      </c>
      <c r="L22" s="23">
        <v>0.6</v>
      </c>
      <c r="M22" s="23">
        <v>8.76</v>
      </c>
      <c r="N22" s="23">
        <v>3</v>
      </c>
      <c r="O22" s="23">
        <v>13.9</v>
      </c>
      <c r="P22" s="23">
        <v>0.87</v>
      </c>
    </row>
    <row r="23" spans="1:16" ht="20.25" x14ac:dyDescent="0.3">
      <c r="A23" s="11"/>
      <c r="B23" s="11" t="s">
        <v>18</v>
      </c>
      <c r="C23" s="26" t="s">
        <v>33</v>
      </c>
      <c r="D23" s="12">
        <v>1.52</v>
      </c>
      <c r="E23" s="12">
        <v>0.16</v>
      </c>
      <c r="F23" s="12">
        <v>9.84</v>
      </c>
      <c r="G23" s="12">
        <v>46.88</v>
      </c>
      <c r="H23" s="12" t="s">
        <v>179</v>
      </c>
      <c r="I23" s="23">
        <v>2.1999999999999999E-2</v>
      </c>
      <c r="J23" s="23">
        <v>6.0000000000000001E-3</v>
      </c>
      <c r="K23" s="23">
        <v>0</v>
      </c>
      <c r="L23" s="23">
        <v>0</v>
      </c>
      <c r="M23" s="23">
        <v>4</v>
      </c>
      <c r="N23" s="23">
        <v>2.8</v>
      </c>
      <c r="O23" s="23">
        <v>13</v>
      </c>
      <c r="P23" s="23">
        <v>0.22</v>
      </c>
    </row>
    <row r="24" spans="1:16" ht="20.25" x14ac:dyDescent="0.3">
      <c r="A24" s="11" t="s">
        <v>39</v>
      </c>
      <c r="B24" s="11"/>
      <c r="C24" s="25">
        <v>370</v>
      </c>
      <c r="D24" s="14">
        <f>SUM(D20:D23)</f>
        <v>12.25</v>
      </c>
      <c r="E24" s="14">
        <f>SUM(E20:E23)</f>
        <v>13.63</v>
      </c>
      <c r="F24" s="14">
        <f>SUM(F20:F23)</f>
        <v>50.14</v>
      </c>
      <c r="G24" s="14">
        <f>SUM(G20:G23)</f>
        <v>406.6</v>
      </c>
      <c r="H24" s="14"/>
      <c r="I24" s="24">
        <f t="shared" ref="I24:P24" si="2">SUM(I20:I23)</f>
        <v>7.6999999999999999E-2</v>
      </c>
      <c r="J24" s="24">
        <f t="shared" si="2"/>
        <v>0.13600000000000001</v>
      </c>
      <c r="K24" s="24">
        <f t="shared" si="2"/>
        <v>24.94</v>
      </c>
      <c r="L24" s="24">
        <f t="shared" si="2"/>
        <v>20.57</v>
      </c>
      <c r="M24" s="24">
        <f t="shared" si="2"/>
        <v>113.06</v>
      </c>
      <c r="N24" s="24">
        <f t="shared" si="2"/>
        <v>39.059999999999995</v>
      </c>
      <c r="O24" s="24">
        <f t="shared" si="2"/>
        <v>167.37</v>
      </c>
      <c r="P24" s="24">
        <f t="shared" si="2"/>
        <v>4.3199999999999994</v>
      </c>
    </row>
    <row r="25" spans="1:16" ht="20.25" x14ac:dyDescent="0.3">
      <c r="A25" s="10" t="s">
        <v>12</v>
      </c>
      <c r="B25" s="11" t="s">
        <v>222</v>
      </c>
      <c r="C25" s="26" t="s">
        <v>22</v>
      </c>
      <c r="D25" s="5">
        <v>1.2</v>
      </c>
      <c r="E25" s="5">
        <v>4.2</v>
      </c>
      <c r="F25" s="5">
        <v>6</v>
      </c>
      <c r="G25" s="5">
        <v>68</v>
      </c>
      <c r="H25" s="5" t="s">
        <v>226</v>
      </c>
      <c r="I25" s="21">
        <v>0.03</v>
      </c>
      <c r="J25" s="21">
        <v>0.03</v>
      </c>
      <c r="K25" s="21">
        <v>560</v>
      </c>
      <c r="L25" s="21">
        <v>3.23</v>
      </c>
      <c r="M25" s="21">
        <v>18</v>
      </c>
      <c r="N25" s="21">
        <v>23</v>
      </c>
      <c r="O25" s="21">
        <v>37</v>
      </c>
      <c r="P25" s="21">
        <v>0.65</v>
      </c>
    </row>
    <row r="26" spans="1:16" ht="20.25" x14ac:dyDescent="0.3">
      <c r="A26" s="10" t="s">
        <v>65</v>
      </c>
      <c r="B26" s="28" t="s">
        <v>193</v>
      </c>
      <c r="C26" s="51" t="s">
        <v>194</v>
      </c>
      <c r="D26" s="5">
        <v>13.1</v>
      </c>
      <c r="E26" s="5">
        <v>19.16</v>
      </c>
      <c r="F26" s="5">
        <v>6.84</v>
      </c>
      <c r="G26" s="5">
        <v>253.05</v>
      </c>
      <c r="H26" s="5" t="s">
        <v>227</v>
      </c>
      <c r="I26" s="21">
        <v>0.04</v>
      </c>
      <c r="J26" s="21">
        <v>0.12</v>
      </c>
      <c r="K26" s="21">
        <v>107</v>
      </c>
      <c r="L26" s="21">
        <v>0.45</v>
      </c>
      <c r="M26" s="21">
        <v>50</v>
      </c>
      <c r="N26" s="21">
        <v>21</v>
      </c>
      <c r="O26" s="21">
        <v>152</v>
      </c>
      <c r="P26" s="21">
        <v>2.02</v>
      </c>
    </row>
    <row r="27" spans="1:16" ht="20.25" x14ac:dyDescent="0.3">
      <c r="A27" s="10" t="s">
        <v>16</v>
      </c>
      <c r="B27" s="28" t="s">
        <v>93</v>
      </c>
      <c r="C27" s="51">
        <v>100</v>
      </c>
      <c r="D27" s="5">
        <v>3.6</v>
      </c>
      <c r="E27" s="5">
        <v>0.45</v>
      </c>
      <c r="F27" s="5">
        <v>21.87</v>
      </c>
      <c r="G27" s="5">
        <v>109.3</v>
      </c>
      <c r="H27" s="5" t="s">
        <v>94</v>
      </c>
      <c r="I27" s="21">
        <v>0.04</v>
      </c>
      <c r="J27" s="21">
        <v>0.02</v>
      </c>
      <c r="K27" s="21">
        <v>12.26</v>
      </c>
      <c r="L27" s="21">
        <v>0</v>
      </c>
      <c r="M27" s="21">
        <v>8</v>
      </c>
      <c r="N27" s="21">
        <v>4.8</v>
      </c>
      <c r="O27" s="21">
        <v>27.33</v>
      </c>
      <c r="P27" s="21">
        <v>0.48</v>
      </c>
    </row>
    <row r="28" spans="1:16" ht="20.25" x14ac:dyDescent="0.3">
      <c r="A28" s="65"/>
      <c r="B28" s="28" t="s">
        <v>201</v>
      </c>
      <c r="C28" s="51">
        <v>50</v>
      </c>
      <c r="D28" s="5">
        <v>1.23</v>
      </c>
      <c r="E28" s="5">
        <v>1.47</v>
      </c>
      <c r="F28" s="5">
        <v>4.87</v>
      </c>
      <c r="G28" s="5">
        <v>37.83</v>
      </c>
      <c r="H28" s="5" t="s">
        <v>58</v>
      </c>
      <c r="I28" s="21">
        <v>0.01</v>
      </c>
      <c r="J28" s="21">
        <v>0.02</v>
      </c>
      <c r="K28" s="21">
        <v>41.67</v>
      </c>
      <c r="L28" s="21">
        <v>10.63</v>
      </c>
      <c r="M28" s="21">
        <v>27.33</v>
      </c>
      <c r="N28" s="21">
        <v>10.67</v>
      </c>
      <c r="O28" s="21">
        <v>21</v>
      </c>
      <c r="P28" s="21">
        <v>0.41</v>
      </c>
    </row>
    <row r="29" spans="1:16" ht="20.25" x14ac:dyDescent="0.3">
      <c r="A29" s="11"/>
      <c r="B29" s="11" t="s">
        <v>183</v>
      </c>
      <c r="C29" s="26" t="s">
        <v>31</v>
      </c>
      <c r="D29" s="5">
        <v>0.3</v>
      </c>
      <c r="E29" s="5">
        <v>0.2</v>
      </c>
      <c r="F29" s="5">
        <v>11.1</v>
      </c>
      <c r="G29" s="5">
        <v>46.7</v>
      </c>
      <c r="H29" s="5" t="s">
        <v>168</v>
      </c>
      <c r="I29" s="21">
        <v>0.01</v>
      </c>
      <c r="J29" s="21">
        <v>0.01</v>
      </c>
      <c r="K29" s="21">
        <v>1.58</v>
      </c>
      <c r="L29" s="21">
        <v>3.12</v>
      </c>
      <c r="M29" s="21">
        <v>10</v>
      </c>
      <c r="N29" s="21">
        <v>4.7</v>
      </c>
      <c r="O29" s="21">
        <v>6.1</v>
      </c>
      <c r="P29" s="21">
        <v>1.02</v>
      </c>
    </row>
    <row r="30" spans="1:16" ht="20.25" x14ac:dyDescent="0.3">
      <c r="A30" s="11"/>
      <c r="B30" s="11" t="s">
        <v>18</v>
      </c>
      <c r="C30" s="26" t="s">
        <v>33</v>
      </c>
      <c r="D30" s="5">
        <v>1.52</v>
      </c>
      <c r="E30" s="5">
        <v>0.16</v>
      </c>
      <c r="F30" s="5">
        <v>9.84</v>
      </c>
      <c r="G30" s="5">
        <v>46.88</v>
      </c>
      <c r="H30" s="5" t="s">
        <v>179</v>
      </c>
      <c r="I30" s="21">
        <v>2.1999999999999999E-2</v>
      </c>
      <c r="J30" s="21">
        <v>6.0000000000000001E-3</v>
      </c>
      <c r="K30" s="21">
        <v>0</v>
      </c>
      <c r="L30" s="21">
        <v>0</v>
      </c>
      <c r="M30" s="21">
        <v>4</v>
      </c>
      <c r="N30" s="21">
        <v>2.8</v>
      </c>
      <c r="O30" s="21">
        <v>13</v>
      </c>
      <c r="P30" s="21">
        <v>0.22</v>
      </c>
    </row>
    <row r="31" spans="1:16" ht="20.25" x14ac:dyDescent="0.3">
      <c r="A31" s="11"/>
      <c r="B31" s="11" t="s">
        <v>184</v>
      </c>
      <c r="C31" s="26" t="s">
        <v>33</v>
      </c>
      <c r="D31" s="5">
        <v>1.32</v>
      </c>
      <c r="E31" s="5">
        <v>0.24</v>
      </c>
      <c r="F31" s="5">
        <v>7.92</v>
      </c>
      <c r="G31" s="5">
        <v>34.159999999999997</v>
      </c>
      <c r="H31" s="5" t="s">
        <v>181</v>
      </c>
      <c r="I31" s="21">
        <v>3.5999999999999997E-2</v>
      </c>
      <c r="J31" s="21">
        <v>1.6E-2</v>
      </c>
      <c r="K31" s="21">
        <v>0</v>
      </c>
      <c r="L31" s="21">
        <v>0</v>
      </c>
      <c r="M31" s="21">
        <v>7</v>
      </c>
      <c r="N31" s="21">
        <v>9.4</v>
      </c>
      <c r="O31" s="21">
        <v>31.6</v>
      </c>
      <c r="P31" s="21">
        <v>0.78</v>
      </c>
    </row>
    <row r="32" spans="1:16" ht="20.25" x14ac:dyDescent="0.3">
      <c r="A32" s="11" t="s">
        <v>20</v>
      </c>
      <c r="B32" s="11"/>
      <c r="C32" s="25">
        <v>550</v>
      </c>
      <c r="D32" s="19">
        <f>SUM(D25:D31)</f>
        <v>22.27</v>
      </c>
      <c r="E32" s="19">
        <f>SUM(E25:E31)</f>
        <v>25.879999999999995</v>
      </c>
      <c r="F32" s="19">
        <f>SUM(F25:F31)</f>
        <v>68.44</v>
      </c>
      <c r="G32" s="19">
        <f>SUM(G25:G31)</f>
        <v>595.91999999999996</v>
      </c>
      <c r="H32" s="19"/>
      <c r="I32" s="20">
        <f t="shared" ref="I32:P32" si="3">SUM(I25:I31)</f>
        <v>0.188</v>
      </c>
      <c r="J32" s="20">
        <f t="shared" si="3"/>
        <v>0.22199999999999998</v>
      </c>
      <c r="K32" s="20">
        <f t="shared" si="3"/>
        <v>722.51</v>
      </c>
      <c r="L32" s="20">
        <f t="shared" si="3"/>
        <v>17.43</v>
      </c>
      <c r="M32" s="20">
        <f t="shared" si="3"/>
        <v>124.33</v>
      </c>
      <c r="N32" s="20">
        <f t="shared" si="3"/>
        <v>76.37</v>
      </c>
      <c r="O32" s="20">
        <f t="shared" si="3"/>
        <v>288.02999999999997</v>
      </c>
      <c r="P32" s="20">
        <f t="shared" si="3"/>
        <v>5.58</v>
      </c>
    </row>
    <row r="33" spans="1:16" ht="20.25" x14ac:dyDescent="0.3">
      <c r="A33" s="10" t="s">
        <v>24</v>
      </c>
      <c r="B33" s="11" t="s">
        <v>195</v>
      </c>
      <c r="C33" s="26" t="s">
        <v>22</v>
      </c>
      <c r="D33" s="5">
        <v>0.66</v>
      </c>
      <c r="E33" s="5">
        <v>3.66</v>
      </c>
      <c r="F33" s="5">
        <v>2.2200000000000002</v>
      </c>
      <c r="G33" s="5">
        <v>39</v>
      </c>
      <c r="H33" s="5" t="s">
        <v>239</v>
      </c>
      <c r="I33" s="21">
        <v>2.4E-2</v>
      </c>
      <c r="J33" s="21">
        <v>1.2E-2</v>
      </c>
      <c r="K33" s="21">
        <v>213.3</v>
      </c>
      <c r="L33" s="21">
        <v>8.1</v>
      </c>
      <c r="M33" s="21">
        <v>15.6</v>
      </c>
      <c r="N33" s="21">
        <v>11.4</v>
      </c>
      <c r="O33" s="21">
        <v>20.399999999999999</v>
      </c>
      <c r="P33" s="21">
        <v>0.36</v>
      </c>
    </row>
    <row r="34" spans="1:16" ht="20.25" x14ac:dyDescent="0.3">
      <c r="A34" s="11"/>
      <c r="B34" s="11" t="s">
        <v>66</v>
      </c>
      <c r="C34" s="26" t="s">
        <v>48</v>
      </c>
      <c r="D34" s="5">
        <v>1.53</v>
      </c>
      <c r="E34" s="5">
        <v>3.25</v>
      </c>
      <c r="F34" s="5">
        <v>5.87</v>
      </c>
      <c r="G34" s="5">
        <v>79.39</v>
      </c>
      <c r="H34" s="5" t="s">
        <v>67</v>
      </c>
      <c r="I34" s="21">
        <v>1.9E-2</v>
      </c>
      <c r="J34" s="21">
        <v>3.3000000000000002E-2</v>
      </c>
      <c r="K34" s="21">
        <v>120.44</v>
      </c>
      <c r="L34" s="21">
        <v>7.02</v>
      </c>
      <c r="M34" s="21">
        <v>46.4</v>
      </c>
      <c r="N34" s="21">
        <v>17.260000000000002</v>
      </c>
      <c r="O34" s="21">
        <v>37.17</v>
      </c>
      <c r="P34" s="21">
        <v>0.83</v>
      </c>
    </row>
    <row r="35" spans="1:16" ht="20.25" x14ac:dyDescent="0.3">
      <c r="A35" s="11"/>
      <c r="B35" s="11" t="s">
        <v>68</v>
      </c>
      <c r="C35" s="26">
        <v>90</v>
      </c>
      <c r="D35" s="5">
        <v>11.56</v>
      </c>
      <c r="E35" s="5">
        <v>14.416000000000002</v>
      </c>
      <c r="F35" s="5">
        <v>13.88</v>
      </c>
      <c r="G35" s="5">
        <v>209.8</v>
      </c>
      <c r="H35" s="5" t="s">
        <v>69</v>
      </c>
      <c r="I35" s="21">
        <v>4.4999999999999998E-2</v>
      </c>
      <c r="J35" s="21">
        <v>0.11</v>
      </c>
      <c r="K35" s="21">
        <v>1.86</v>
      </c>
      <c r="L35" s="21">
        <v>0.37</v>
      </c>
      <c r="M35" s="21">
        <v>36.799999999999997</v>
      </c>
      <c r="N35" s="21">
        <v>20.91</v>
      </c>
      <c r="O35" s="21">
        <v>145.63</v>
      </c>
      <c r="P35" s="21">
        <v>2.14</v>
      </c>
    </row>
    <row r="36" spans="1:16" ht="20.25" x14ac:dyDescent="0.3">
      <c r="A36" s="11"/>
      <c r="B36" s="11" t="s">
        <v>27</v>
      </c>
      <c r="C36" s="26" t="s">
        <v>28</v>
      </c>
      <c r="D36" s="5">
        <v>3.18</v>
      </c>
      <c r="E36" s="5">
        <v>4.25</v>
      </c>
      <c r="F36" s="5">
        <v>19.78</v>
      </c>
      <c r="G36" s="5">
        <v>130.66</v>
      </c>
      <c r="H36" s="5" t="s">
        <v>29</v>
      </c>
      <c r="I36" s="21">
        <v>0.12</v>
      </c>
      <c r="J36" s="21">
        <v>0.11</v>
      </c>
      <c r="K36" s="21">
        <v>19.78</v>
      </c>
      <c r="L36" s="21">
        <v>5.0999999999999996</v>
      </c>
      <c r="M36" s="21">
        <v>41.99</v>
      </c>
      <c r="N36" s="21">
        <v>28.2</v>
      </c>
      <c r="O36" s="21">
        <v>85.4</v>
      </c>
      <c r="P36" s="21">
        <v>1.06</v>
      </c>
    </row>
    <row r="37" spans="1:16" ht="20.25" x14ac:dyDescent="0.3">
      <c r="A37" s="11"/>
      <c r="B37" s="11" t="s">
        <v>37</v>
      </c>
      <c r="C37" s="26" t="s">
        <v>31</v>
      </c>
      <c r="D37" s="5">
        <v>5.6</v>
      </c>
      <c r="E37" s="5">
        <v>5.0999999999999996</v>
      </c>
      <c r="F37" s="5">
        <v>19.239999999999998</v>
      </c>
      <c r="G37" s="5">
        <v>145.09</v>
      </c>
      <c r="H37" s="5" t="s">
        <v>38</v>
      </c>
      <c r="I37" s="21">
        <v>0.06</v>
      </c>
      <c r="J37" s="21">
        <v>0.25</v>
      </c>
      <c r="K37" s="21">
        <v>26.49</v>
      </c>
      <c r="L37" s="21">
        <v>1.04</v>
      </c>
      <c r="M37" s="21">
        <v>273.74</v>
      </c>
      <c r="N37" s="21">
        <v>42</v>
      </c>
      <c r="O37" s="21">
        <v>184</v>
      </c>
      <c r="P37" s="21">
        <v>1.17</v>
      </c>
    </row>
    <row r="38" spans="1:16" ht="20.25" x14ac:dyDescent="0.3">
      <c r="A38" s="11"/>
      <c r="B38" s="11" t="s">
        <v>18</v>
      </c>
      <c r="C38" s="26" t="s">
        <v>32</v>
      </c>
      <c r="D38" s="5">
        <v>3.04</v>
      </c>
      <c r="E38" s="5">
        <v>0.32</v>
      </c>
      <c r="F38" s="5">
        <v>19.68</v>
      </c>
      <c r="G38" s="5">
        <v>93.76</v>
      </c>
      <c r="H38" s="5" t="s">
        <v>179</v>
      </c>
      <c r="I38" s="21">
        <v>4.3999999999999997E-2</v>
      </c>
      <c r="J38" s="21">
        <v>1.2E-2</v>
      </c>
      <c r="K38" s="21">
        <v>0</v>
      </c>
      <c r="L38" s="21">
        <v>0</v>
      </c>
      <c r="M38" s="21">
        <v>8</v>
      </c>
      <c r="N38" s="21">
        <v>5.6</v>
      </c>
      <c r="O38" s="21">
        <v>26</v>
      </c>
      <c r="P38" s="21">
        <v>0.44</v>
      </c>
    </row>
    <row r="39" spans="1:16" ht="20.25" x14ac:dyDescent="0.3">
      <c r="A39" s="11"/>
      <c r="B39" s="11" t="s">
        <v>184</v>
      </c>
      <c r="C39" s="26">
        <v>30</v>
      </c>
      <c r="D39" s="5">
        <v>1.98</v>
      </c>
      <c r="E39" s="5">
        <v>0.36</v>
      </c>
      <c r="F39" s="5">
        <v>11.88</v>
      </c>
      <c r="G39" s="5">
        <v>51.24</v>
      </c>
      <c r="H39" s="5" t="s">
        <v>181</v>
      </c>
      <c r="I39" s="21">
        <v>0.06</v>
      </c>
      <c r="J39" s="21">
        <v>0.03</v>
      </c>
      <c r="K39" s="21">
        <v>0</v>
      </c>
      <c r="L39" s="21">
        <v>0</v>
      </c>
      <c r="M39" s="21">
        <v>10.5</v>
      </c>
      <c r="N39" s="21">
        <v>14.1</v>
      </c>
      <c r="O39" s="21">
        <v>47.4</v>
      </c>
      <c r="P39" s="21">
        <v>1.17</v>
      </c>
    </row>
    <row r="40" spans="1:16" ht="20.25" x14ac:dyDescent="0.3">
      <c r="A40" s="11"/>
      <c r="B40" s="11" t="s">
        <v>248</v>
      </c>
      <c r="C40" s="26" t="s">
        <v>243</v>
      </c>
      <c r="D40" s="5">
        <v>0.88</v>
      </c>
      <c r="E40" s="5">
        <v>0.22</v>
      </c>
      <c r="F40" s="5">
        <v>8.25</v>
      </c>
      <c r="G40" s="5">
        <v>41.8</v>
      </c>
      <c r="H40" s="5" t="s">
        <v>180</v>
      </c>
      <c r="I40" s="21">
        <v>7.0000000000000007E-2</v>
      </c>
      <c r="J40" s="21">
        <v>0.03</v>
      </c>
      <c r="K40" s="21">
        <v>11</v>
      </c>
      <c r="L40" s="21">
        <v>41.8</v>
      </c>
      <c r="M40" s="21">
        <v>38.5</v>
      </c>
      <c r="N40" s="21">
        <v>12.1</v>
      </c>
      <c r="O40" s="21">
        <v>18.7</v>
      </c>
      <c r="P40" s="21">
        <v>0.11</v>
      </c>
    </row>
    <row r="41" spans="1:16" ht="20.25" x14ac:dyDescent="0.3">
      <c r="A41" s="11" t="s">
        <v>34</v>
      </c>
      <c r="B41" s="11"/>
      <c r="C41" s="25">
        <v>885</v>
      </c>
      <c r="D41" s="19">
        <f>SUM(D33:D40)</f>
        <v>28.43</v>
      </c>
      <c r="E41" s="19">
        <f>SUM(E33:E40)</f>
        <v>31.576000000000001</v>
      </c>
      <c r="F41" s="19">
        <f>SUM(F33:F40)</f>
        <v>100.79999999999998</v>
      </c>
      <c r="G41" s="19">
        <f>SUM(G33:G40)</f>
        <v>790.74</v>
      </c>
      <c r="H41" s="19"/>
      <c r="I41" s="20">
        <f t="shared" ref="I41:P41" si="4">SUM(I33:I40)</f>
        <v>0.442</v>
      </c>
      <c r="J41" s="20">
        <f t="shared" si="4"/>
        <v>0.58700000000000008</v>
      </c>
      <c r="K41" s="20">
        <f t="shared" si="4"/>
        <v>392.87</v>
      </c>
      <c r="L41" s="20">
        <f t="shared" si="4"/>
        <v>63.429999999999993</v>
      </c>
      <c r="M41" s="20">
        <f t="shared" si="4"/>
        <v>471.53</v>
      </c>
      <c r="N41" s="20">
        <f t="shared" si="4"/>
        <v>151.57</v>
      </c>
      <c r="O41" s="20">
        <f t="shared" si="4"/>
        <v>564.70000000000005</v>
      </c>
      <c r="P41" s="20">
        <f t="shared" si="4"/>
        <v>7.2800000000000011</v>
      </c>
    </row>
    <row r="42" spans="1:16" ht="20.25" x14ac:dyDescent="0.3">
      <c r="A42" s="10" t="s">
        <v>36</v>
      </c>
      <c r="B42" s="11" t="s">
        <v>71</v>
      </c>
      <c r="C42" s="26" t="s">
        <v>72</v>
      </c>
      <c r="D42" s="5">
        <v>3.38</v>
      </c>
      <c r="E42" s="5">
        <v>5.83</v>
      </c>
      <c r="F42" s="5">
        <v>41.16</v>
      </c>
      <c r="G42" s="5">
        <v>238.07</v>
      </c>
      <c r="H42" s="5" t="s">
        <v>43</v>
      </c>
      <c r="I42" s="21">
        <v>0.16</v>
      </c>
      <c r="J42" s="21">
        <v>0.03</v>
      </c>
      <c r="K42" s="21">
        <v>20.61</v>
      </c>
      <c r="L42" s="21">
        <v>0.92</v>
      </c>
      <c r="M42" s="21">
        <v>25.87</v>
      </c>
      <c r="N42" s="21">
        <v>39.770000000000003</v>
      </c>
      <c r="O42" s="21">
        <v>111.74</v>
      </c>
      <c r="P42" s="21">
        <v>1.91</v>
      </c>
    </row>
    <row r="43" spans="1:16" ht="20.25" x14ac:dyDescent="0.3">
      <c r="A43" s="11"/>
      <c r="B43" s="11" t="s">
        <v>183</v>
      </c>
      <c r="C43" s="26" t="s">
        <v>31</v>
      </c>
      <c r="D43" s="5">
        <v>0.3</v>
      </c>
      <c r="E43" s="5">
        <v>0.2</v>
      </c>
      <c r="F43" s="5">
        <v>11.1</v>
      </c>
      <c r="G43" s="5">
        <v>46.7</v>
      </c>
      <c r="H43" s="5" t="s">
        <v>168</v>
      </c>
      <c r="I43" s="21">
        <v>0.01</v>
      </c>
      <c r="J43" s="21">
        <v>0.01</v>
      </c>
      <c r="K43" s="21">
        <v>1.58</v>
      </c>
      <c r="L43" s="21">
        <v>3.12</v>
      </c>
      <c r="M43" s="21">
        <v>10</v>
      </c>
      <c r="N43" s="21">
        <v>4.7</v>
      </c>
      <c r="O43" s="21">
        <v>6.1</v>
      </c>
      <c r="P43" s="21">
        <v>1.02</v>
      </c>
    </row>
    <row r="44" spans="1:16" ht="20.25" x14ac:dyDescent="0.3">
      <c r="A44" s="11"/>
      <c r="B44" s="11" t="s">
        <v>18</v>
      </c>
      <c r="C44" s="26" t="s">
        <v>33</v>
      </c>
      <c r="D44" s="5">
        <v>1.52</v>
      </c>
      <c r="E44" s="5">
        <v>0.16</v>
      </c>
      <c r="F44" s="5">
        <v>9.84</v>
      </c>
      <c r="G44" s="5">
        <v>46.88</v>
      </c>
      <c r="H44" s="5" t="s">
        <v>179</v>
      </c>
      <c r="I44" s="21">
        <v>2.1999999999999999E-2</v>
      </c>
      <c r="J44" s="21">
        <v>6.0000000000000001E-3</v>
      </c>
      <c r="K44" s="21">
        <v>0</v>
      </c>
      <c r="L44" s="21">
        <v>0</v>
      </c>
      <c r="M44" s="21">
        <v>4</v>
      </c>
      <c r="N44" s="21">
        <v>2.8</v>
      </c>
      <c r="O44" s="21">
        <v>13</v>
      </c>
      <c r="P44" s="21">
        <v>0.22</v>
      </c>
    </row>
    <row r="45" spans="1:16" ht="20.25" x14ac:dyDescent="0.3">
      <c r="A45" s="11" t="s">
        <v>39</v>
      </c>
      <c r="B45" s="11"/>
      <c r="C45" s="25">
        <v>375</v>
      </c>
      <c r="D45" s="19">
        <f>SUM(D42:D44)</f>
        <v>5.1999999999999993</v>
      </c>
      <c r="E45" s="19">
        <f>SUM(E42:E44)</f>
        <v>6.19</v>
      </c>
      <c r="F45" s="19">
        <f>SUM(F42:F44)</f>
        <v>62.099999999999994</v>
      </c>
      <c r="G45" s="19">
        <f>SUM(G42:G44)</f>
        <v>331.65</v>
      </c>
      <c r="H45" s="19"/>
      <c r="I45" s="20">
        <f t="shared" ref="I45:P45" si="5">SUM(I42:I44)</f>
        <v>0.192</v>
      </c>
      <c r="J45" s="20">
        <f t="shared" si="5"/>
        <v>4.5999999999999999E-2</v>
      </c>
      <c r="K45" s="20">
        <f t="shared" si="5"/>
        <v>22.189999999999998</v>
      </c>
      <c r="L45" s="20">
        <f t="shared" si="5"/>
        <v>4.04</v>
      </c>
      <c r="M45" s="20">
        <f t="shared" si="5"/>
        <v>39.870000000000005</v>
      </c>
      <c r="N45" s="20">
        <f t="shared" si="5"/>
        <v>47.27</v>
      </c>
      <c r="O45" s="20">
        <f t="shared" si="5"/>
        <v>130.83999999999997</v>
      </c>
      <c r="P45" s="20">
        <f t="shared" si="5"/>
        <v>3.15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2"/>
  <sheetViews>
    <sheetView topLeftCell="A22" zoomScale="86" zoomScaleNormal="86" workbookViewId="0">
      <selection activeCell="C48" sqref="C48"/>
    </sheetView>
  </sheetViews>
  <sheetFormatPr defaultRowHeight="15" x14ac:dyDescent="0.25"/>
  <cols>
    <col min="1" max="1" width="23.28515625" customWidth="1"/>
    <col min="2" max="2" width="50.7109375" customWidth="1"/>
    <col min="3" max="3" width="10.5703125" customWidth="1"/>
    <col min="4" max="5" width="11" customWidth="1"/>
    <col min="6" max="6" width="14.28515625" customWidth="1"/>
    <col min="7" max="8" width="14.140625" customWidth="1"/>
    <col min="9" max="10" width="9.5703125" customWidth="1"/>
    <col min="11" max="11" width="11" customWidth="1"/>
    <col min="12" max="16" width="9.5703125" customWidth="1"/>
  </cols>
  <sheetData>
    <row r="2" spans="1:16" ht="18.75" x14ac:dyDescent="0.3">
      <c r="A2" s="98" t="s">
        <v>0</v>
      </c>
      <c r="B2" s="2" t="s">
        <v>1</v>
      </c>
      <c r="C2" s="2" t="s">
        <v>2</v>
      </c>
      <c r="D2" s="100" t="s">
        <v>3</v>
      </c>
      <c r="E2" s="101"/>
      <c r="F2" s="102"/>
      <c r="G2" s="2" t="s">
        <v>4</v>
      </c>
      <c r="H2" s="2" t="s">
        <v>5</v>
      </c>
      <c r="I2" s="98" t="s">
        <v>153</v>
      </c>
      <c r="J2" s="98" t="s">
        <v>154</v>
      </c>
      <c r="K2" s="98" t="s">
        <v>155</v>
      </c>
      <c r="L2" s="98" t="s">
        <v>156</v>
      </c>
      <c r="M2" s="98" t="s">
        <v>157</v>
      </c>
      <c r="N2" s="98" t="s">
        <v>158</v>
      </c>
      <c r="O2" s="98" t="s">
        <v>159</v>
      </c>
      <c r="P2" s="98" t="s">
        <v>160</v>
      </c>
    </row>
    <row r="3" spans="1:16" ht="18.75" x14ac:dyDescent="0.3">
      <c r="A3" s="99"/>
      <c r="B3" s="4" t="s">
        <v>6</v>
      </c>
      <c r="C3" s="4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4" t="s">
        <v>11</v>
      </c>
      <c r="I3" s="99"/>
      <c r="J3" s="99"/>
      <c r="K3" s="99"/>
      <c r="L3" s="99"/>
      <c r="M3" s="99"/>
      <c r="N3" s="99"/>
      <c r="O3" s="99"/>
      <c r="P3" s="99"/>
    </row>
    <row r="4" spans="1:16" ht="20.25" x14ac:dyDescent="0.3">
      <c r="A4" s="47" t="s">
        <v>12</v>
      </c>
      <c r="B4" s="53" t="s">
        <v>196</v>
      </c>
      <c r="C4" s="54">
        <v>60</v>
      </c>
      <c r="D4" s="5">
        <v>0.48</v>
      </c>
      <c r="E4" s="5">
        <v>0.12</v>
      </c>
      <c r="F4" s="5">
        <v>1.5</v>
      </c>
      <c r="G4" s="55">
        <v>8.52</v>
      </c>
      <c r="H4" s="54" t="s">
        <v>197</v>
      </c>
      <c r="I4" s="56">
        <v>1.7999999999999999E-2</v>
      </c>
      <c r="J4" s="56">
        <v>1.7999999999999999E-2</v>
      </c>
      <c r="K4" s="56">
        <v>6</v>
      </c>
      <c r="L4" s="56">
        <v>6</v>
      </c>
      <c r="M4" s="56">
        <v>13.8</v>
      </c>
      <c r="N4" s="56">
        <v>8.4</v>
      </c>
      <c r="O4" s="56">
        <v>25.2</v>
      </c>
      <c r="P4" s="56">
        <v>0.36</v>
      </c>
    </row>
    <row r="5" spans="1:16" ht="20.25" x14ac:dyDescent="0.3">
      <c r="A5" s="10" t="s">
        <v>75</v>
      </c>
      <c r="B5" s="28" t="s">
        <v>73</v>
      </c>
      <c r="C5" s="57">
        <v>90</v>
      </c>
      <c r="D5" s="5">
        <v>6.26</v>
      </c>
      <c r="E5" s="5">
        <v>2.16</v>
      </c>
      <c r="F5" s="5">
        <v>22</v>
      </c>
      <c r="G5" s="5">
        <v>204.46</v>
      </c>
      <c r="H5" s="5" t="s">
        <v>74</v>
      </c>
      <c r="I5" s="5">
        <v>0.09</v>
      </c>
      <c r="J5" s="5">
        <v>0.06</v>
      </c>
      <c r="K5" s="5">
        <v>3.57</v>
      </c>
      <c r="L5" s="5">
        <v>0.42</v>
      </c>
      <c r="M5" s="5">
        <v>38.700000000000003</v>
      </c>
      <c r="N5" s="5">
        <v>36.700000000000003</v>
      </c>
      <c r="O5" s="5">
        <v>158.61000000000001</v>
      </c>
      <c r="P5" s="5">
        <v>1.0900000000000001</v>
      </c>
    </row>
    <row r="6" spans="1:16" ht="20.25" x14ac:dyDescent="0.3">
      <c r="A6" s="10" t="s">
        <v>16</v>
      </c>
      <c r="B6" s="11" t="s">
        <v>76</v>
      </c>
      <c r="C6" s="6" t="s">
        <v>28</v>
      </c>
      <c r="D6" s="5">
        <v>2.8</v>
      </c>
      <c r="E6" s="5">
        <v>7.4</v>
      </c>
      <c r="F6" s="5">
        <v>13.6</v>
      </c>
      <c r="G6" s="5">
        <v>133.4</v>
      </c>
      <c r="H6" s="5" t="s">
        <v>169</v>
      </c>
      <c r="I6" s="5">
        <v>7.0000000000000007E-2</v>
      </c>
      <c r="J6" s="5">
        <v>0.08</v>
      </c>
      <c r="K6" s="5">
        <v>384</v>
      </c>
      <c r="L6" s="5">
        <v>12.2</v>
      </c>
      <c r="M6" s="5">
        <v>56</v>
      </c>
      <c r="N6" s="5">
        <v>29</v>
      </c>
      <c r="O6" s="5">
        <v>70</v>
      </c>
      <c r="P6" s="5">
        <v>1.02</v>
      </c>
    </row>
    <row r="7" spans="1:16" ht="20.25" x14ac:dyDescent="0.3">
      <c r="A7" s="10"/>
      <c r="B7" s="11" t="s">
        <v>164</v>
      </c>
      <c r="C7" s="6" t="s">
        <v>31</v>
      </c>
      <c r="D7" s="5">
        <v>1</v>
      </c>
      <c r="E7" s="5">
        <v>0.1</v>
      </c>
      <c r="F7" s="5">
        <v>15.7</v>
      </c>
      <c r="G7" s="5">
        <v>66.900000000000006</v>
      </c>
      <c r="H7" s="5" t="s">
        <v>166</v>
      </c>
      <c r="I7" s="5">
        <v>0.01</v>
      </c>
      <c r="J7" s="5">
        <v>0.03</v>
      </c>
      <c r="K7" s="5">
        <v>70</v>
      </c>
      <c r="L7" s="5">
        <v>0.32</v>
      </c>
      <c r="M7" s="5">
        <v>45</v>
      </c>
      <c r="N7" s="5">
        <v>18</v>
      </c>
      <c r="O7" s="5">
        <v>25</v>
      </c>
      <c r="P7" s="5">
        <v>0.57999999999999996</v>
      </c>
    </row>
    <row r="8" spans="1:16" ht="20.25" x14ac:dyDescent="0.3">
      <c r="A8" s="11"/>
      <c r="B8" s="11" t="s">
        <v>18</v>
      </c>
      <c r="C8" s="6" t="s">
        <v>33</v>
      </c>
      <c r="D8" s="5">
        <v>1.52</v>
      </c>
      <c r="E8" s="5">
        <v>0.16</v>
      </c>
      <c r="F8" s="5">
        <v>9.84</v>
      </c>
      <c r="G8" s="5">
        <v>46.88</v>
      </c>
      <c r="H8" s="5" t="s">
        <v>179</v>
      </c>
      <c r="I8" s="5">
        <v>2.1999999999999999E-2</v>
      </c>
      <c r="J8" s="5">
        <v>6.0000000000000001E-3</v>
      </c>
      <c r="K8" s="5">
        <v>0</v>
      </c>
      <c r="L8" s="5">
        <v>0</v>
      </c>
      <c r="M8" s="5">
        <v>4</v>
      </c>
      <c r="N8" s="5">
        <v>2.8</v>
      </c>
      <c r="O8" s="5">
        <v>13</v>
      </c>
      <c r="P8" s="5">
        <v>0.22</v>
      </c>
    </row>
    <row r="9" spans="1:16" ht="20.25" x14ac:dyDescent="0.3">
      <c r="A9" s="11"/>
      <c r="B9" s="11" t="s">
        <v>184</v>
      </c>
      <c r="C9" s="6" t="s">
        <v>33</v>
      </c>
      <c r="D9" s="5">
        <v>1.32</v>
      </c>
      <c r="E9" s="5">
        <v>0.24</v>
      </c>
      <c r="F9" s="5">
        <v>7.92</v>
      </c>
      <c r="G9" s="5">
        <v>34.159999999999997</v>
      </c>
      <c r="H9" s="5" t="s">
        <v>181</v>
      </c>
      <c r="I9" s="5">
        <v>3.5999999999999997E-2</v>
      </c>
      <c r="J9" s="5">
        <v>1.6E-2</v>
      </c>
      <c r="K9" s="5">
        <v>0</v>
      </c>
      <c r="L9" s="5">
        <v>0</v>
      </c>
      <c r="M9" s="5">
        <v>7</v>
      </c>
      <c r="N9" s="5">
        <v>9.4</v>
      </c>
      <c r="O9" s="5">
        <v>31.6</v>
      </c>
      <c r="P9" s="5">
        <v>0.78</v>
      </c>
    </row>
    <row r="10" spans="1:16" ht="20.25" x14ac:dyDescent="0.3">
      <c r="A10" s="6" t="s">
        <v>20</v>
      </c>
      <c r="B10" s="11"/>
      <c r="C10" s="10">
        <f>SUM(C4+C5+C6+C7+C8+C9)</f>
        <v>540</v>
      </c>
      <c r="D10" s="19">
        <f>SUM(D5:D9)</f>
        <v>12.899999999999999</v>
      </c>
      <c r="E10" s="19">
        <f>SUM(E5:E9)</f>
        <v>10.06</v>
      </c>
      <c r="F10" s="19">
        <f>SUM(F5:F9)</f>
        <v>69.06</v>
      </c>
      <c r="G10" s="58">
        <f>SUM(G5:G9)</f>
        <v>485.79999999999995</v>
      </c>
      <c r="H10" s="19"/>
      <c r="I10" s="19">
        <f t="shared" ref="I10:P10" si="0">SUM(I5:I9)</f>
        <v>0.22800000000000001</v>
      </c>
      <c r="J10" s="19">
        <f t="shared" si="0"/>
        <v>0.192</v>
      </c>
      <c r="K10" s="19">
        <f t="shared" si="0"/>
        <v>457.57</v>
      </c>
      <c r="L10" s="19">
        <f t="shared" si="0"/>
        <v>12.94</v>
      </c>
      <c r="M10" s="19">
        <f t="shared" si="0"/>
        <v>150.69999999999999</v>
      </c>
      <c r="N10" s="19">
        <f t="shared" si="0"/>
        <v>95.9</v>
      </c>
      <c r="O10" s="19">
        <f t="shared" si="0"/>
        <v>298.21000000000004</v>
      </c>
      <c r="P10" s="19">
        <f t="shared" si="0"/>
        <v>3.6900000000000004</v>
      </c>
    </row>
    <row r="11" spans="1:16" ht="20.25" x14ac:dyDescent="0.3">
      <c r="A11" s="10" t="s">
        <v>24</v>
      </c>
      <c r="B11" s="11" t="s">
        <v>198</v>
      </c>
      <c r="C11" s="22" t="s">
        <v>22</v>
      </c>
      <c r="D11" s="5">
        <v>0.96</v>
      </c>
      <c r="E11" s="5">
        <v>6.06</v>
      </c>
      <c r="F11" s="5">
        <v>1.8</v>
      </c>
      <c r="G11" s="5">
        <v>70.2</v>
      </c>
      <c r="H11" s="5" t="s">
        <v>234</v>
      </c>
      <c r="I11" s="5">
        <v>1.2E-2</v>
      </c>
      <c r="J11" s="5">
        <v>0.01</v>
      </c>
      <c r="K11" s="5">
        <v>0</v>
      </c>
      <c r="L11" s="5">
        <v>11.34</v>
      </c>
      <c r="M11" s="5">
        <v>45.96</v>
      </c>
      <c r="N11" s="5">
        <v>9</v>
      </c>
      <c r="O11" s="5">
        <v>19.2</v>
      </c>
      <c r="P11" s="5">
        <v>0.36</v>
      </c>
    </row>
    <row r="12" spans="1:16" ht="20.25" x14ac:dyDescent="0.3">
      <c r="A12" s="11"/>
      <c r="B12" s="11" t="s">
        <v>77</v>
      </c>
      <c r="C12" s="6" t="s">
        <v>78</v>
      </c>
      <c r="D12" s="5">
        <v>2.95</v>
      </c>
      <c r="E12" s="5">
        <v>5.7</v>
      </c>
      <c r="F12" s="5">
        <v>18.04</v>
      </c>
      <c r="G12" s="5">
        <v>116.87</v>
      </c>
      <c r="H12" s="5" t="s">
        <v>79</v>
      </c>
      <c r="I12" s="5">
        <v>0.05</v>
      </c>
      <c r="J12" s="5">
        <v>0.1</v>
      </c>
      <c r="K12" s="5">
        <v>141.37</v>
      </c>
      <c r="L12" s="5">
        <v>0.6</v>
      </c>
      <c r="M12" s="5">
        <v>44.45</v>
      </c>
      <c r="N12" s="5">
        <v>10.53</v>
      </c>
      <c r="O12" s="5">
        <v>65.099999999999994</v>
      </c>
      <c r="P12" s="5">
        <v>0.66</v>
      </c>
    </row>
    <row r="13" spans="1:16" ht="20.25" x14ac:dyDescent="0.3">
      <c r="A13" s="11"/>
      <c r="B13" s="11" t="s">
        <v>80</v>
      </c>
      <c r="C13" s="6">
        <v>150</v>
      </c>
      <c r="D13" s="5">
        <v>7.82</v>
      </c>
      <c r="E13" s="5">
        <v>8.4499999999999993</v>
      </c>
      <c r="F13" s="5">
        <v>25.9</v>
      </c>
      <c r="G13" s="5">
        <v>217.88</v>
      </c>
      <c r="H13" s="5" t="s">
        <v>81</v>
      </c>
      <c r="I13" s="5">
        <v>0.06</v>
      </c>
      <c r="J13" s="5">
        <v>0.06</v>
      </c>
      <c r="K13" s="5">
        <v>122.83</v>
      </c>
      <c r="L13" s="5">
        <v>1.81</v>
      </c>
      <c r="M13" s="5">
        <v>23.57</v>
      </c>
      <c r="N13" s="5">
        <v>73.94</v>
      </c>
      <c r="O13" s="5">
        <v>163.30000000000001</v>
      </c>
      <c r="P13" s="5">
        <v>1.43</v>
      </c>
    </row>
    <row r="14" spans="1:16" ht="20.25" x14ac:dyDescent="0.3">
      <c r="A14" s="11"/>
      <c r="B14" s="28" t="s">
        <v>42</v>
      </c>
      <c r="C14" s="6" t="s">
        <v>31</v>
      </c>
      <c r="D14" s="5">
        <v>5.84</v>
      </c>
      <c r="E14" s="5">
        <v>4.68</v>
      </c>
      <c r="F14" s="5">
        <v>19.329999999999998</v>
      </c>
      <c r="G14" s="5">
        <v>130.38999999999999</v>
      </c>
      <c r="H14" s="5" t="s">
        <v>43</v>
      </c>
      <c r="I14" s="5">
        <v>0.06</v>
      </c>
      <c r="J14" s="5">
        <v>0.24</v>
      </c>
      <c r="K14" s="5">
        <v>26.44</v>
      </c>
      <c r="L14" s="5">
        <v>1.04</v>
      </c>
      <c r="M14" s="5">
        <v>270.35000000000002</v>
      </c>
      <c r="N14" s="5">
        <v>31.2</v>
      </c>
      <c r="O14" s="5">
        <v>167.2</v>
      </c>
      <c r="P14" s="5">
        <v>0.57999999999999996</v>
      </c>
    </row>
    <row r="15" spans="1:16" ht="20.25" x14ac:dyDescent="0.3">
      <c r="A15" s="11"/>
      <c r="B15" s="11" t="s">
        <v>18</v>
      </c>
      <c r="C15" s="6">
        <v>50</v>
      </c>
      <c r="D15" s="5">
        <v>3.8</v>
      </c>
      <c r="E15" s="5">
        <v>0.4</v>
      </c>
      <c r="F15" s="5">
        <v>24.6</v>
      </c>
      <c r="G15" s="5">
        <v>117.2</v>
      </c>
      <c r="H15" s="5" t="s">
        <v>179</v>
      </c>
      <c r="I15" s="5">
        <v>5.5E-2</v>
      </c>
      <c r="J15" s="5">
        <v>1.4999999999999999E-2</v>
      </c>
      <c r="K15" s="5">
        <v>0</v>
      </c>
      <c r="L15" s="5">
        <v>0</v>
      </c>
      <c r="M15" s="5">
        <v>10</v>
      </c>
      <c r="N15" s="5">
        <v>7</v>
      </c>
      <c r="O15" s="5">
        <v>32.5</v>
      </c>
      <c r="P15" s="5">
        <v>0.55000000000000004</v>
      </c>
    </row>
    <row r="16" spans="1:16" ht="20.25" x14ac:dyDescent="0.3">
      <c r="A16" s="11"/>
      <c r="B16" s="11" t="s">
        <v>184</v>
      </c>
      <c r="C16" s="6">
        <v>30</v>
      </c>
      <c r="D16" s="5">
        <v>1.98</v>
      </c>
      <c r="E16" s="5">
        <v>0.36</v>
      </c>
      <c r="F16" s="5">
        <v>11.88</v>
      </c>
      <c r="G16" s="5">
        <v>51.24</v>
      </c>
      <c r="H16" s="5" t="s">
        <v>181</v>
      </c>
      <c r="I16" s="5">
        <v>0.06</v>
      </c>
      <c r="J16" s="5">
        <v>0.03</v>
      </c>
      <c r="K16" s="5">
        <v>0</v>
      </c>
      <c r="L16" s="5">
        <v>0</v>
      </c>
      <c r="M16" s="5">
        <v>10.5</v>
      </c>
      <c r="N16" s="5">
        <v>14.1</v>
      </c>
      <c r="O16" s="5">
        <v>47.4</v>
      </c>
      <c r="P16" s="5">
        <v>1.17</v>
      </c>
    </row>
    <row r="17" spans="1:16" ht="20.25" x14ac:dyDescent="0.3">
      <c r="A17" s="11" t="s">
        <v>34</v>
      </c>
      <c r="B17" s="11"/>
      <c r="C17" s="10">
        <v>740</v>
      </c>
      <c r="D17" s="19">
        <f>SUM(D11:D16)</f>
        <v>23.35</v>
      </c>
      <c r="E17" s="19">
        <f>SUM(E11:E16)</f>
        <v>25.65</v>
      </c>
      <c r="F17" s="19">
        <f>SUM(F11:F16)</f>
        <v>101.54999999999998</v>
      </c>
      <c r="G17" s="19">
        <f>SUM(G11:G16)</f>
        <v>703.78</v>
      </c>
      <c r="H17" s="19"/>
      <c r="I17" s="19">
        <f t="shared" ref="I17:P17" si="1">SUM(I11:I16)</f>
        <v>0.29699999999999999</v>
      </c>
      <c r="J17" s="19">
        <f t="shared" si="1"/>
        <v>0.45499999999999996</v>
      </c>
      <c r="K17" s="19">
        <f t="shared" si="1"/>
        <v>290.64</v>
      </c>
      <c r="L17" s="19">
        <f t="shared" si="1"/>
        <v>14.79</v>
      </c>
      <c r="M17" s="19">
        <f t="shared" si="1"/>
        <v>404.83000000000004</v>
      </c>
      <c r="N17" s="19">
        <f t="shared" si="1"/>
        <v>145.77000000000001</v>
      </c>
      <c r="O17" s="19">
        <f t="shared" si="1"/>
        <v>494.7</v>
      </c>
      <c r="P17" s="19">
        <f t="shared" si="1"/>
        <v>4.75</v>
      </c>
    </row>
    <row r="18" spans="1:16" ht="20.25" x14ac:dyDescent="0.3">
      <c r="A18" s="10" t="s">
        <v>36</v>
      </c>
      <c r="B18" s="11" t="s">
        <v>152</v>
      </c>
      <c r="C18" s="6" t="s">
        <v>19</v>
      </c>
      <c r="D18" s="5">
        <v>10.24</v>
      </c>
      <c r="E18" s="5">
        <v>9.69</v>
      </c>
      <c r="F18" s="5">
        <v>6.26</v>
      </c>
      <c r="G18" s="5">
        <v>198.06</v>
      </c>
      <c r="H18" s="5" t="s">
        <v>83</v>
      </c>
      <c r="I18" s="5">
        <v>0.15</v>
      </c>
      <c r="J18" s="5">
        <v>0.21</v>
      </c>
      <c r="K18" s="5">
        <v>57.72</v>
      </c>
      <c r="L18" s="5">
        <v>2.0499999999999998</v>
      </c>
      <c r="M18" s="5">
        <v>60.13</v>
      </c>
      <c r="N18" s="5">
        <v>28.3</v>
      </c>
      <c r="O18" s="5">
        <v>211.76</v>
      </c>
      <c r="P18" s="5">
        <v>1.1200000000000001</v>
      </c>
    </row>
    <row r="19" spans="1:16" ht="20.25" x14ac:dyDescent="0.3">
      <c r="A19" s="11"/>
      <c r="B19" s="11" t="s">
        <v>84</v>
      </c>
      <c r="C19" s="6" t="s">
        <v>145</v>
      </c>
      <c r="D19" s="5">
        <v>0.26</v>
      </c>
      <c r="E19" s="5">
        <v>0</v>
      </c>
      <c r="F19" s="5">
        <v>9.85</v>
      </c>
      <c r="G19" s="5">
        <v>38.9</v>
      </c>
      <c r="H19" s="5" t="s">
        <v>60</v>
      </c>
      <c r="I19" s="5">
        <v>0</v>
      </c>
      <c r="J19" s="5">
        <v>0.01</v>
      </c>
      <c r="K19" s="5">
        <v>0.3</v>
      </c>
      <c r="L19" s="5">
        <v>0.12</v>
      </c>
      <c r="M19" s="5">
        <v>6.5</v>
      </c>
      <c r="N19" s="5">
        <v>4.8499999999999996</v>
      </c>
      <c r="O19" s="5">
        <v>8.5500000000000007</v>
      </c>
      <c r="P19" s="5">
        <v>0.91</v>
      </c>
    </row>
    <row r="20" spans="1:16" ht="20.25" x14ac:dyDescent="0.3">
      <c r="A20" s="11"/>
      <c r="B20" s="11" t="s">
        <v>184</v>
      </c>
      <c r="C20" s="6" t="s">
        <v>33</v>
      </c>
      <c r="D20" s="5">
        <v>1.32</v>
      </c>
      <c r="E20" s="5">
        <v>0.24</v>
      </c>
      <c r="F20" s="5">
        <v>7.92</v>
      </c>
      <c r="G20" s="5">
        <v>34.159999999999997</v>
      </c>
      <c r="H20" s="5" t="s">
        <v>181</v>
      </c>
      <c r="I20" s="5">
        <v>3.5999999999999997E-2</v>
      </c>
      <c r="J20" s="5">
        <v>1.6E-2</v>
      </c>
      <c r="K20" s="5">
        <v>0</v>
      </c>
      <c r="L20" s="5">
        <v>0</v>
      </c>
      <c r="M20" s="5">
        <v>7</v>
      </c>
      <c r="N20" s="5">
        <v>9.4</v>
      </c>
      <c r="O20" s="5">
        <v>31.6</v>
      </c>
      <c r="P20" s="5">
        <v>0.78</v>
      </c>
    </row>
    <row r="21" spans="1:16" ht="20.25" x14ac:dyDescent="0.3">
      <c r="A21" s="11" t="s">
        <v>39</v>
      </c>
      <c r="B21" s="11"/>
      <c r="C21" s="10">
        <v>335</v>
      </c>
      <c r="D21" s="19">
        <f>SUM(D18:D20)</f>
        <v>11.82</v>
      </c>
      <c r="E21" s="19">
        <f>SUM(E18:E20)</f>
        <v>9.93</v>
      </c>
      <c r="F21" s="19">
        <f>SUM(F18:F20)</f>
        <v>24.03</v>
      </c>
      <c r="G21" s="19">
        <f>SUM(G18:G20)</f>
        <v>271.12</v>
      </c>
      <c r="H21" s="19"/>
      <c r="I21" s="19">
        <f t="shared" ref="I21:P21" si="2">SUM(I18:I20)</f>
        <v>0.186</v>
      </c>
      <c r="J21" s="19">
        <f t="shared" si="2"/>
        <v>0.23599999999999999</v>
      </c>
      <c r="K21" s="19">
        <f t="shared" si="2"/>
        <v>58.019999999999996</v>
      </c>
      <c r="L21" s="19">
        <f t="shared" si="2"/>
        <v>2.17</v>
      </c>
      <c r="M21" s="19">
        <f t="shared" si="2"/>
        <v>73.63</v>
      </c>
      <c r="N21" s="19">
        <f t="shared" si="2"/>
        <v>42.55</v>
      </c>
      <c r="O21" s="19">
        <f t="shared" si="2"/>
        <v>251.91</v>
      </c>
      <c r="P21" s="19">
        <f t="shared" si="2"/>
        <v>2.8100000000000005</v>
      </c>
    </row>
    <row r="22" spans="1:16" ht="20.25" x14ac:dyDescent="0.3">
      <c r="A22" s="10" t="s">
        <v>85</v>
      </c>
      <c r="B22" s="11" t="s">
        <v>86</v>
      </c>
      <c r="C22" s="6">
        <v>60</v>
      </c>
      <c r="D22" s="5">
        <v>1.7</v>
      </c>
      <c r="E22" s="5">
        <v>0.1</v>
      </c>
      <c r="F22" s="5">
        <v>3.5</v>
      </c>
      <c r="G22" s="5">
        <v>28.6</v>
      </c>
      <c r="H22" s="5" t="s">
        <v>149</v>
      </c>
      <c r="I22" s="5">
        <v>0.05</v>
      </c>
      <c r="J22" s="5">
        <v>0.02</v>
      </c>
      <c r="K22" s="5">
        <v>18</v>
      </c>
      <c r="L22" s="5">
        <v>2.4</v>
      </c>
      <c r="M22" s="5">
        <v>11</v>
      </c>
      <c r="N22" s="5">
        <v>11</v>
      </c>
      <c r="O22" s="5">
        <v>32</v>
      </c>
      <c r="P22" s="5">
        <v>0.37</v>
      </c>
    </row>
    <row r="23" spans="1:16" ht="20.25" x14ac:dyDescent="0.3">
      <c r="A23" s="10" t="s">
        <v>87</v>
      </c>
      <c r="B23" s="11" t="s">
        <v>88</v>
      </c>
      <c r="C23" s="6">
        <v>150</v>
      </c>
      <c r="D23" s="5">
        <v>12.7</v>
      </c>
      <c r="E23" s="5">
        <v>18</v>
      </c>
      <c r="F23" s="5">
        <v>5.3</v>
      </c>
      <c r="G23" s="5">
        <v>225.5</v>
      </c>
      <c r="H23" s="6" t="s">
        <v>89</v>
      </c>
      <c r="I23" s="5">
        <v>0.06</v>
      </c>
      <c r="J23" s="5">
        <v>0.4</v>
      </c>
      <c r="K23" s="5">
        <v>183</v>
      </c>
      <c r="L23" s="5">
        <v>0.3</v>
      </c>
      <c r="M23" s="5">
        <v>125</v>
      </c>
      <c r="N23" s="5">
        <v>17</v>
      </c>
      <c r="O23" s="5">
        <v>203</v>
      </c>
      <c r="P23" s="5">
        <v>1.5</v>
      </c>
    </row>
    <row r="24" spans="1:16" ht="20.25" x14ac:dyDescent="0.3">
      <c r="A24" s="10" t="s">
        <v>16</v>
      </c>
      <c r="B24" s="11" t="s">
        <v>90</v>
      </c>
      <c r="C24" s="6" t="s">
        <v>31</v>
      </c>
      <c r="D24" s="5">
        <v>0</v>
      </c>
      <c r="E24" s="5">
        <v>0</v>
      </c>
      <c r="F24" s="5">
        <v>23</v>
      </c>
      <c r="G24" s="5">
        <v>92</v>
      </c>
      <c r="H24" s="6" t="s">
        <v>43</v>
      </c>
      <c r="I24" s="5">
        <v>0.4</v>
      </c>
      <c r="J24" s="5">
        <v>0.34</v>
      </c>
      <c r="K24" s="5">
        <v>0.12</v>
      </c>
      <c r="L24" s="5">
        <v>20</v>
      </c>
      <c r="M24" s="5">
        <v>52.1</v>
      </c>
      <c r="N24" s="5">
        <v>47</v>
      </c>
      <c r="O24" s="5">
        <v>23</v>
      </c>
      <c r="P24" s="5">
        <v>0.23</v>
      </c>
    </row>
    <row r="25" spans="1:16" ht="20.25" x14ac:dyDescent="0.3">
      <c r="A25" s="11"/>
      <c r="B25" s="11" t="s">
        <v>18</v>
      </c>
      <c r="C25" s="6" t="s">
        <v>33</v>
      </c>
      <c r="D25" s="5">
        <v>1.52</v>
      </c>
      <c r="E25" s="5">
        <v>0.16</v>
      </c>
      <c r="F25" s="5">
        <v>9.84</v>
      </c>
      <c r="G25" s="5">
        <v>46.88</v>
      </c>
      <c r="H25" s="6" t="s">
        <v>179</v>
      </c>
      <c r="I25" s="5">
        <v>2.1999999999999999E-2</v>
      </c>
      <c r="J25" s="5">
        <v>6.0000000000000001E-3</v>
      </c>
      <c r="K25" s="5">
        <v>0</v>
      </c>
      <c r="L25" s="5">
        <v>0</v>
      </c>
      <c r="M25" s="5">
        <v>4</v>
      </c>
      <c r="N25" s="5">
        <v>2.8</v>
      </c>
      <c r="O25" s="5">
        <v>13</v>
      </c>
      <c r="P25" s="5">
        <v>0.22</v>
      </c>
    </row>
    <row r="26" spans="1:16" ht="20.25" x14ac:dyDescent="0.3">
      <c r="A26" s="11"/>
      <c r="B26" s="11" t="s">
        <v>184</v>
      </c>
      <c r="C26" s="6" t="s">
        <v>33</v>
      </c>
      <c r="D26" s="5">
        <v>1.32</v>
      </c>
      <c r="E26" s="5">
        <v>0.24</v>
      </c>
      <c r="F26" s="5">
        <v>7.92</v>
      </c>
      <c r="G26" s="5">
        <v>34.159999999999997</v>
      </c>
      <c r="H26" s="6" t="s">
        <v>181</v>
      </c>
      <c r="I26" s="5">
        <v>3.5999999999999997E-2</v>
      </c>
      <c r="J26" s="5">
        <v>1.6E-2</v>
      </c>
      <c r="K26" s="5">
        <v>0</v>
      </c>
      <c r="L26" s="5">
        <v>0</v>
      </c>
      <c r="M26" s="5">
        <v>7</v>
      </c>
      <c r="N26" s="5">
        <v>9.4</v>
      </c>
      <c r="O26" s="5">
        <v>31.6</v>
      </c>
      <c r="P26" s="5">
        <v>0.78</v>
      </c>
    </row>
    <row r="27" spans="1:16" ht="20.25" x14ac:dyDescent="0.3">
      <c r="A27" s="11"/>
      <c r="B27" s="11" t="s">
        <v>249</v>
      </c>
      <c r="C27" s="6" t="s">
        <v>244</v>
      </c>
      <c r="D27" s="5">
        <v>0.4</v>
      </c>
      <c r="E27" s="5">
        <v>0.3</v>
      </c>
      <c r="F27" s="5">
        <v>10.3</v>
      </c>
      <c r="G27" s="5">
        <v>45.5</v>
      </c>
      <c r="H27" s="6" t="s">
        <v>180</v>
      </c>
      <c r="I27" s="5">
        <v>0.02</v>
      </c>
      <c r="J27" s="5">
        <v>0.03</v>
      </c>
      <c r="K27" s="5">
        <v>2</v>
      </c>
      <c r="L27" s="5">
        <v>5</v>
      </c>
      <c r="M27" s="5">
        <v>19</v>
      </c>
      <c r="N27" s="5">
        <v>12</v>
      </c>
      <c r="O27" s="5">
        <v>16</v>
      </c>
      <c r="P27" s="5">
        <v>2.2999999999999998</v>
      </c>
    </row>
    <row r="28" spans="1:16" ht="20.25" x14ac:dyDescent="0.3">
      <c r="A28" s="11" t="s">
        <v>20</v>
      </c>
      <c r="B28" s="11"/>
      <c r="C28" s="10">
        <v>550</v>
      </c>
      <c r="D28" s="19">
        <f>SUM(D22:D27)</f>
        <v>17.639999999999997</v>
      </c>
      <c r="E28" s="19">
        <f>SUM(E22:E27)</f>
        <v>18.8</v>
      </c>
      <c r="F28" s="19">
        <f>SUM(F22:F27)</f>
        <v>59.86</v>
      </c>
      <c r="G28" s="19">
        <f>SUM(G22:G27)</f>
        <v>472.64</v>
      </c>
      <c r="H28" s="10"/>
      <c r="I28" s="19">
        <f t="shared" ref="I28:P28" si="3">SUM(I22:I27)</f>
        <v>0.58800000000000008</v>
      </c>
      <c r="J28" s="19">
        <f t="shared" si="3"/>
        <v>0.81200000000000006</v>
      </c>
      <c r="K28" s="19">
        <f t="shared" si="3"/>
        <v>203.12</v>
      </c>
      <c r="L28" s="19">
        <f t="shared" si="3"/>
        <v>27.7</v>
      </c>
      <c r="M28" s="19">
        <f t="shared" si="3"/>
        <v>218.1</v>
      </c>
      <c r="N28" s="19">
        <f t="shared" si="3"/>
        <v>99.2</v>
      </c>
      <c r="O28" s="19">
        <f t="shared" si="3"/>
        <v>318.60000000000002</v>
      </c>
      <c r="P28" s="19">
        <f t="shared" si="3"/>
        <v>5.4</v>
      </c>
    </row>
    <row r="29" spans="1:16" ht="20.25" x14ac:dyDescent="0.3">
      <c r="A29" s="10" t="s">
        <v>24</v>
      </c>
      <c r="B29" s="11" t="s">
        <v>45</v>
      </c>
      <c r="C29" s="6" t="s">
        <v>22</v>
      </c>
      <c r="D29" s="5">
        <v>1.44</v>
      </c>
      <c r="E29" s="5">
        <v>4.26</v>
      </c>
      <c r="F29" s="5">
        <v>6.24</v>
      </c>
      <c r="G29" s="5">
        <v>69</v>
      </c>
      <c r="H29" s="6" t="s">
        <v>46</v>
      </c>
      <c r="I29" s="5">
        <v>1.7999999999999999E-2</v>
      </c>
      <c r="J29" s="5">
        <v>0.01</v>
      </c>
      <c r="K29" s="5">
        <v>0</v>
      </c>
      <c r="L29" s="5">
        <v>4.74</v>
      </c>
      <c r="M29" s="5">
        <v>26.4</v>
      </c>
      <c r="N29" s="5">
        <v>18</v>
      </c>
      <c r="O29" s="5">
        <v>34.799999999999997</v>
      </c>
      <c r="P29" s="5">
        <v>1.02</v>
      </c>
    </row>
    <row r="30" spans="1:16" ht="20.25" x14ac:dyDescent="0.3">
      <c r="A30" s="11"/>
      <c r="B30" s="11" t="s">
        <v>47</v>
      </c>
      <c r="C30" s="6" t="s">
        <v>214</v>
      </c>
      <c r="D30" s="5">
        <v>1.3</v>
      </c>
      <c r="E30" s="5">
        <v>2.36</v>
      </c>
      <c r="F30" s="5">
        <v>12.8</v>
      </c>
      <c r="G30" s="5">
        <v>109.98</v>
      </c>
      <c r="H30" s="6" t="s">
        <v>49</v>
      </c>
      <c r="I30" s="5">
        <v>7.0000000000000007E-2</v>
      </c>
      <c r="J30" s="5">
        <v>0.05</v>
      </c>
      <c r="K30" s="5">
        <v>111.82</v>
      </c>
      <c r="L30" s="5">
        <v>5.61</v>
      </c>
      <c r="M30" s="5">
        <v>28.75</v>
      </c>
      <c r="N30" s="5">
        <v>18.91</v>
      </c>
      <c r="O30" s="5">
        <v>50.1</v>
      </c>
      <c r="P30" s="5">
        <v>0.69</v>
      </c>
    </row>
    <row r="31" spans="1:16" ht="20.25" x14ac:dyDescent="0.3">
      <c r="A31" s="11"/>
      <c r="B31" s="11" t="s">
        <v>199</v>
      </c>
      <c r="C31" s="6" t="s">
        <v>194</v>
      </c>
      <c r="D31" s="5">
        <v>12.7</v>
      </c>
      <c r="E31" s="5">
        <v>16.13</v>
      </c>
      <c r="F31" s="5">
        <v>3.7</v>
      </c>
      <c r="G31" s="5">
        <v>218.7</v>
      </c>
      <c r="H31" s="6" t="s">
        <v>228</v>
      </c>
      <c r="I31" s="5">
        <v>0.05</v>
      </c>
      <c r="J31" s="5">
        <v>0.04</v>
      </c>
      <c r="K31" s="5">
        <v>0.04</v>
      </c>
      <c r="L31" s="5">
        <v>1.07</v>
      </c>
      <c r="M31" s="5">
        <v>34.5</v>
      </c>
      <c r="N31" s="5">
        <v>24.7</v>
      </c>
      <c r="O31" s="5">
        <v>158.69999999999999</v>
      </c>
      <c r="P31" s="5">
        <v>1.2</v>
      </c>
    </row>
    <row r="32" spans="1:16" ht="20.25" x14ac:dyDescent="0.3">
      <c r="A32" s="11"/>
      <c r="B32" s="11" t="s">
        <v>70</v>
      </c>
      <c r="C32" s="6" t="s">
        <v>28</v>
      </c>
      <c r="D32" s="5">
        <v>3.61</v>
      </c>
      <c r="E32" s="5">
        <v>3.76</v>
      </c>
      <c r="F32" s="5">
        <v>22.39</v>
      </c>
      <c r="G32" s="5">
        <v>138.11000000000001</v>
      </c>
      <c r="H32" s="6" t="s">
        <v>41</v>
      </c>
      <c r="I32" s="5">
        <v>7.0000000000000007E-2</v>
      </c>
      <c r="J32" s="5">
        <v>0.03</v>
      </c>
      <c r="K32" s="5">
        <v>14.34</v>
      </c>
      <c r="L32" s="5">
        <v>0</v>
      </c>
      <c r="M32" s="5">
        <v>32.39</v>
      </c>
      <c r="N32" s="5">
        <v>16.61</v>
      </c>
      <c r="O32" s="5">
        <v>114.3</v>
      </c>
      <c r="P32" s="5">
        <v>0.64</v>
      </c>
    </row>
    <row r="33" spans="1:16" ht="20.25" x14ac:dyDescent="0.3">
      <c r="A33" s="11"/>
      <c r="B33" s="11" t="s">
        <v>82</v>
      </c>
      <c r="C33" s="6">
        <v>200</v>
      </c>
      <c r="D33" s="5">
        <v>1.34</v>
      </c>
      <c r="E33" s="5">
        <v>0.6</v>
      </c>
      <c r="F33" s="5">
        <v>15.36</v>
      </c>
      <c r="G33" s="5">
        <v>64</v>
      </c>
      <c r="H33" s="6" t="s">
        <v>174</v>
      </c>
      <c r="I33" s="5">
        <v>0.06</v>
      </c>
      <c r="J33" s="5">
        <v>0.1</v>
      </c>
      <c r="K33" s="5">
        <v>60</v>
      </c>
      <c r="L33" s="5">
        <v>70</v>
      </c>
      <c r="M33" s="5">
        <v>90</v>
      </c>
      <c r="N33" s="5">
        <v>0</v>
      </c>
      <c r="O33" s="5">
        <v>46</v>
      </c>
      <c r="P33" s="5">
        <v>2.4</v>
      </c>
    </row>
    <row r="34" spans="1:16" ht="20.25" x14ac:dyDescent="0.3">
      <c r="A34" s="11"/>
      <c r="B34" s="11" t="s">
        <v>18</v>
      </c>
      <c r="C34" s="6" t="s">
        <v>32</v>
      </c>
      <c r="D34" s="5">
        <v>3.04</v>
      </c>
      <c r="E34" s="5">
        <v>0.32</v>
      </c>
      <c r="F34" s="5">
        <v>19.68</v>
      </c>
      <c r="G34" s="5">
        <v>93.76</v>
      </c>
      <c r="H34" s="6" t="s">
        <v>179</v>
      </c>
      <c r="I34" s="5">
        <v>4.3999999999999997E-2</v>
      </c>
      <c r="J34" s="5">
        <v>1.2E-2</v>
      </c>
      <c r="K34" s="5">
        <v>0</v>
      </c>
      <c r="L34" s="5">
        <v>0</v>
      </c>
      <c r="M34" s="5">
        <v>8</v>
      </c>
      <c r="N34" s="5">
        <v>5.6</v>
      </c>
      <c r="O34" s="5">
        <v>26</v>
      </c>
      <c r="P34" s="5">
        <v>0.44</v>
      </c>
    </row>
    <row r="35" spans="1:16" ht="20.25" x14ac:dyDescent="0.3">
      <c r="A35" s="11"/>
      <c r="B35" s="11" t="s">
        <v>184</v>
      </c>
      <c r="C35" s="6">
        <v>30</v>
      </c>
      <c r="D35" s="5">
        <v>1.98</v>
      </c>
      <c r="E35" s="5">
        <v>0.36</v>
      </c>
      <c r="F35" s="5">
        <v>11.88</v>
      </c>
      <c r="G35" s="5">
        <v>51.24</v>
      </c>
      <c r="H35" s="6" t="s">
        <v>181</v>
      </c>
      <c r="I35" s="5">
        <v>0.06</v>
      </c>
      <c r="J35" s="5">
        <v>0.03</v>
      </c>
      <c r="K35" s="5">
        <v>0</v>
      </c>
      <c r="L35" s="5">
        <v>0</v>
      </c>
      <c r="M35" s="5">
        <v>10.5</v>
      </c>
      <c r="N35" s="5">
        <v>14.1</v>
      </c>
      <c r="O35" s="5">
        <v>47.4</v>
      </c>
      <c r="P35" s="5">
        <v>1.17</v>
      </c>
    </row>
    <row r="36" spans="1:16" ht="20.25" x14ac:dyDescent="0.3">
      <c r="A36" s="11"/>
      <c r="B36" s="11" t="s">
        <v>246</v>
      </c>
      <c r="C36" s="6">
        <v>30</v>
      </c>
      <c r="D36" s="5">
        <v>0</v>
      </c>
      <c r="E36" s="5">
        <v>0</v>
      </c>
      <c r="F36" s="5">
        <v>23.82</v>
      </c>
      <c r="G36" s="5">
        <v>28.8</v>
      </c>
      <c r="H36" s="6" t="s">
        <v>174</v>
      </c>
      <c r="I36" s="5">
        <v>0</v>
      </c>
      <c r="J36" s="5">
        <v>0</v>
      </c>
      <c r="K36" s="5">
        <v>0</v>
      </c>
      <c r="L36" s="5">
        <v>0</v>
      </c>
      <c r="M36" s="5">
        <v>0.996</v>
      </c>
      <c r="N36" s="5">
        <v>0.99</v>
      </c>
      <c r="O36" s="5">
        <v>0</v>
      </c>
      <c r="P36" s="5">
        <v>0.09</v>
      </c>
    </row>
    <row r="37" spans="1:16" ht="20.25" x14ac:dyDescent="0.3">
      <c r="A37" s="11" t="s">
        <v>34</v>
      </c>
      <c r="B37" s="11"/>
      <c r="C37" s="10">
        <v>820</v>
      </c>
      <c r="D37" s="19">
        <f>SUM(D29:D36)</f>
        <v>25.41</v>
      </c>
      <c r="E37" s="19">
        <f>SUM(E29:E36)</f>
        <v>27.79</v>
      </c>
      <c r="F37" s="19">
        <f>SUM(F29:F36)</f>
        <v>115.86999999999998</v>
      </c>
      <c r="G37" s="19">
        <f>SUM(G29:G36)</f>
        <v>773.58999999999992</v>
      </c>
      <c r="H37" s="10"/>
      <c r="I37" s="19">
        <f t="shared" ref="I37:P37" si="4">SUM(I29:I36)</f>
        <v>0.372</v>
      </c>
      <c r="J37" s="19">
        <f t="shared" si="4"/>
        <v>0.27200000000000002</v>
      </c>
      <c r="K37" s="19">
        <f t="shared" si="4"/>
        <v>186.2</v>
      </c>
      <c r="L37" s="19">
        <f t="shared" si="4"/>
        <v>81.42</v>
      </c>
      <c r="M37" s="19">
        <f t="shared" si="4"/>
        <v>231.53600000000003</v>
      </c>
      <c r="N37" s="19">
        <f t="shared" si="4"/>
        <v>98.909999999999982</v>
      </c>
      <c r="O37" s="19">
        <f t="shared" si="4"/>
        <v>477.29999999999995</v>
      </c>
      <c r="P37" s="19">
        <f t="shared" si="4"/>
        <v>7.65</v>
      </c>
    </row>
    <row r="38" spans="1:16" ht="20.25" x14ac:dyDescent="0.3">
      <c r="A38" s="10" t="s">
        <v>36</v>
      </c>
      <c r="B38" s="11" t="s">
        <v>55</v>
      </c>
      <c r="C38" s="6" t="s">
        <v>22</v>
      </c>
      <c r="D38" s="5">
        <v>2.34</v>
      </c>
      <c r="E38" s="5">
        <v>4.83</v>
      </c>
      <c r="F38" s="5">
        <v>2.7</v>
      </c>
      <c r="G38" s="5">
        <v>62.93</v>
      </c>
      <c r="H38" s="6" t="s">
        <v>56</v>
      </c>
      <c r="I38" s="5">
        <v>0.05</v>
      </c>
      <c r="J38" s="5">
        <v>0.16</v>
      </c>
      <c r="K38" s="5">
        <v>71.400000000000006</v>
      </c>
      <c r="L38" s="5">
        <v>1.56</v>
      </c>
      <c r="M38" s="5">
        <v>32.85</v>
      </c>
      <c r="N38" s="5">
        <v>11.11</v>
      </c>
      <c r="O38" s="5">
        <v>88.83</v>
      </c>
      <c r="P38" s="5">
        <v>1.17</v>
      </c>
    </row>
    <row r="39" spans="1:16" ht="20.25" x14ac:dyDescent="0.3">
      <c r="A39" s="11"/>
      <c r="B39" s="11" t="s">
        <v>91</v>
      </c>
      <c r="C39" s="6">
        <v>90</v>
      </c>
      <c r="D39" s="5">
        <v>13.603346349181546</v>
      </c>
      <c r="E39" s="5">
        <v>3.8942941025454987</v>
      </c>
      <c r="F39" s="5">
        <v>9.266811852951518</v>
      </c>
      <c r="G39" s="5">
        <v>125.75543506772556</v>
      </c>
      <c r="H39" s="6" t="s">
        <v>165</v>
      </c>
      <c r="I39" s="5">
        <v>4.5514685314685312E-2</v>
      </c>
      <c r="J39" s="5">
        <v>5.6143016759776537E-2</v>
      </c>
      <c r="K39" s="5">
        <v>4.2206256983240227</v>
      </c>
      <c r="L39" s="5">
        <v>0.45992402234636875</v>
      </c>
      <c r="M39" s="5">
        <v>20.199513146071808</v>
      </c>
      <c r="N39" s="5">
        <v>45.303407118021646</v>
      </c>
      <c r="O39" s="5">
        <v>100.70960899435758</v>
      </c>
      <c r="P39" s="5">
        <v>0.9921913884997684</v>
      </c>
    </row>
    <row r="40" spans="1:16" ht="20.25" x14ac:dyDescent="0.3">
      <c r="A40" s="11"/>
      <c r="B40" s="11" t="s">
        <v>122</v>
      </c>
      <c r="C40" s="6" t="s">
        <v>31</v>
      </c>
      <c r="D40" s="5">
        <v>5.4</v>
      </c>
      <c r="E40" s="5">
        <v>5</v>
      </c>
      <c r="F40" s="5">
        <v>21.6</v>
      </c>
      <c r="G40" s="5">
        <v>133</v>
      </c>
      <c r="H40" s="6" t="s">
        <v>174</v>
      </c>
      <c r="I40" s="5">
        <v>0.06</v>
      </c>
      <c r="J40" s="5">
        <v>0.26</v>
      </c>
      <c r="K40" s="5">
        <v>44</v>
      </c>
      <c r="L40" s="5">
        <v>1.8</v>
      </c>
      <c r="M40" s="5">
        <v>242</v>
      </c>
      <c r="N40" s="5">
        <v>30</v>
      </c>
      <c r="O40" s="5">
        <v>188</v>
      </c>
      <c r="P40" s="5">
        <v>0.2</v>
      </c>
    </row>
    <row r="41" spans="1:16" ht="20.25" x14ac:dyDescent="0.3">
      <c r="A41" s="11"/>
      <c r="B41" s="11" t="s">
        <v>184</v>
      </c>
      <c r="C41" s="6" t="s">
        <v>33</v>
      </c>
      <c r="D41" s="5">
        <v>1.32</v>
      </c>
      <c r="E41" s="5">
        <v>0.24</v>
      </c>
      <c r="F41" s="5">
        <v>7.92</v>
      </c>
      <c r="G41" s="5">
        <v>34.159999999999997</v>
      </c>
      <c r="H41" s="6" t="s">
        <v>181</v>
      </c>
      <c r="I41" s="5">
        <v>3.5999999999999997E-2</v>
      </c>
      <c r="J41" s="5">
        <v>1.6E-2</v>
      </c>
      <c r="K41" s="5">
        <v>0</v>
      </c>
      <c r="L41" s="5">
        <v>0</v>
      </c>
      <c r="M41" s="5">
        <v>7</v>
      </c>
      <c r="N41" s="5">
        <v>9.4</v>
      </c>
      <c r="O41" s="5">
        <v>31.6</v>
      </c>
      <c r="P41" s="5">
        <v>0.78</v>
      </c>
    </row>
    <row r="42" spans="1:16" ht="21" x14ac:dyDescent="0.35">
      <c r="A42" s="11" t="s">
        <v>39</v>
      </c>
      <c r="B42" s="17"/>
      <c r="C42" s="10">
        <v>370</v>
      </c>
      <c r="D42" s="19">
        <f>SUM(D38:D41)</f>
        <v>22.663346349181545</v>
      </c>
      <c r="E42" s="19">
        <f>SUM(E38:E41)</f>
        <v>13.9642941025455</v>
      </c>
      <c r="F42" s="19">
        <f>SUM(F38:F41)</f>
        <v>41.486811852951519</v>
      </c>
      <c r="G42" s="19">
        <f>SUM(G38:G41)</f>
        <v>355.84543506772559</v>
      </c>
      <c r="H42" s="10"/>
      <c r="I42" s="19">
        <f t="shared" ref="I42:P42" si="5">SUM(I38:I41)</f>
        <v>0.19151468531468532</v>
      </c>
      <c r="J42" s="19">
        <f t="shared" si="5"/>
        <v>0.49214301675977656</v>
      </c>
      <c r="K42" s="19">
        <f t="shared" si="5"/>
        <v>119.62062569832403</v>
      </c>
      <c r="L42" s="19">
        <f t="shared" si="5"/>
        <v>3.8199240223463686</v>
      </c>
      <c r="M42" s="19">
        <f t="shared" si="5"/>
        <v>302.04951314607183</v>
      </c>
      <c r="N42" s="19">
        <f t="shared" si="5"/>
        <v>95.813407118021644</v>
      </c>
      <c r="O42" s="19">
        <f t="shared" si="5"/>
        <v>409.13960899435762</v>
      </c>
      <c r="P42" s="19">
        <f t="shared" si="5"/>
        <v>3.1421913884997688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zoomScale="86" zoomScaleNormal="86" workbookViewId="0">
      <selection activeCell="B17" sqref="B17"/>
    </sheetView>
  </sheetViews>
  <sheetFormatPr defaultRowHeight="15" x14ac:dyDescent="0.25"/>
  <cols>
    <col min="1" max="1" width="22.28515625" customWidth="1"/>
    <col min="2" max="2" width="53.28515625" customWidth="1"/>
    <col min="3" max="3" width="11.85546875" customWidth="1"/>
    <col min="4" max="5" width="10" customWidth="1"/>
    <col min="6" max="6" width="14.28515625" customWidth="1"/>
    <col min="7" max="7" width="14.7109375" customWidth="1"/>
    <col min="8" max="8" width="16.42578125" customWidth="1"/>
    <col min="9" max="10" width="9.5703125" customWidth="1"/>
    <col min="11" max="11" width="11.28515625" customWidth="1"/>
    <col min="12" max="16" width="9.5703125" customWidth="1"/>
  </cols>
  <sheetData>
    <row r="2" spans="1:16" ht="20.25" x14ac:dyDescent="0.3">
      <c r="A2" s="91" t="s">
        <v>0</v>
      </c>
      <c r="B2" s="7" t="s">
        <v>1</v>
      </c>
      <c r="C2" s="7" t="s">
        <v>2</v>
      </c>
      <c r="D2" s="93" t="s">
        <v>3</v>
      </c>
      <c r="E2" s="94"/>
      <c r="F2" s="95"/>
      <c r="G2" s="7" t="s">
        <v>4</v>
      </c>
      <c r="H2" s="7" t="s">
        <v>5</v>
      </c>
      <c r="I2" s="91" t="s">
        <v>153</v>
      </c>
      <c r="J2" s="91" t="s">
        <v>154</v>
      </c>
      <c r="K2" s="91" t="s">
        <v>155</v>
      </c>
      <c r="L2" s="91" t="s">
        <v>156</v>
      </c>
      <c r="M2" s="91" t="s">
        <v>157</v>
      </c>
      <c r="N2" s="91" t="s">
        <v>158</v>
      </c>
      <c r="O2" s="91" t="s">
        <v>159</v>
      </c>
      <c r="P2" s="91" t="s">
        <v>160</v>
      </c>
    </row>
    <row r="3" spans="1:16" ht="20.25" x14ac:dyDescent="0.3">
      <c r="A3" s="92"/>
      <c r="B3" s="8" t="s">
        <v>6</v>
      </c>
      <c r="C3" s="8" t="s">
        <v>6</v>
      </c>
      <c r="D3" s="9" t="s">
        <v>7</v>
      </c>
      <c r="E3" s="9" t="s">
        <v>8</v>
      </c>
      <c r="F3" s="9" t="s">
        <v>9</v>
      </c>
      <c r="G3" s="8" t="s">
        <v>10</v>
      </c>
      <c r="H3" s="8" t="s">
        <v>11</v>
      </c>
      <c r="I3" s="92"/>
      <c r="J3" s="92"/>
      <c r="K3" s="92"/>
      <c r="L3" s="92"/>
      <c r="M3" s="92"/>
      <c r="N3" s="92"/>
      <c r="O3" s="92"/>
      <c r="P3" s="92"/>
    </row>
    <row r="4" spans="1:16" ht="20.25" x14ac:dyDescent="0.3">
      <c r="A4" s="10" t="s">
        <v>85</v>
      </c>
      <c r="B4" s="11" t="s">
        <v>191</v>
      </c>
      <c r="C4" s="6">
        <v>60</v>
      </c>
      <c r="D4" s="5">
        <v>0.7</v>
      </c>
      <c r="E4" s="5">
        <v>0.1</v>
      </c>
      <c r="F4" s="5">
        <v>2.2999999999999998</v>
      </c>
      <c r="G4" s="5">
        <v>12.8</v>
      </c>
      <c r="H4" s="6" t="s">
        <v>192</v>
      </c>
      <c r="I4" s="5">
        <v>0.04</v>
      </c>
      <c r="J4" s="5">
        <v>0.02</v>
      </c>
      <c r="K4" s="5">
        <v>79.8</v>
      </c>
      <c r="L4" s="5">
        <v>15</v>
      </c>
      <c r="M4" s="5">
        <v>8.4</v>
      </c>
      <c r="N4" s="5">
        <v>12</v>
      </c>
      <c r="O4" s="5">
        <v>16</v>
      </c>
      <c r="P4" s="5">
        <v>0.54</v>
      </c>
    </row>
    <row r="5" spans="1:16" ht="20.25" x14ac:dyDescent="0.3">
      <c r="A5" s="10" t="s">
        <v>92</v>
      </c>
      <c r="B5" s="11" t="s">
        <v>61</v>
      </c>
      <c r="C5" s="6" t="s">
        <v>62</v>
      </c>
      <c r="D5" s="5">
        <v>7.7</v>
      </c>
      <c r="E5" s="5">
        <v>7.68</v>
      </c>
      <c r="F5" s="5">
        <v>11.239999999999998</v>
      </c>
      <c r="G5" s="5">
        <v>166.69199999999998</v>
      </c>
      <c r="H5" s="6" t="s">
        <v>63</v>
      </c>
      <c r="I5" s="5">
        <v>4.1300000000000003E-2</v>
      </c>
      <c r="J5" s="5">
        <v>7.5899999999999995E-2</v>
      </c>
      <c r="K5" s="5">
        <v>41</v>
      </c>
      <c r="L5" s="5">
        <v>2.3319999999999999</v>
      </c>
      <c r="M5" s="5">
        <v>31.32</v>
      </c>
      <c r="N5" s="5">
        <v>17.983000000000001</v>
      </c>
      <c r="O5" s="5">
        <v>100.21</v>
      </c>
      <c r="P5" s="5">
        <v>1.6155000000000002</v>
      </c>
    </row>
    <row r="6" spans="1:16" ht="20.25" x14ac:dyDescent="0.3">
      <c r="A6" s="29" t="s">
        <v>16</v>
      </c>
      <c r="B6" s="28" t="s">
        <v>27</v>
      </c>
      <c r="C6" s="57" t="s">
        <v>28</v>
      </c>
      <c r="D6" s="5">
        <v>3.18</v>
      </c>
      <c r="E6" s="5">
        <v>4.25</v>
      </c>
      <c r="F6" s="5">
        <v>19.78</v>
      </c>
      <c r="G6" s="5">
        <v>130.66</v>
      </c>
      <c r="H6" s="6" t="s">
        <v>29</v>
      </c>
      <c r="I6" s="5">
        <v>0.12</v>
      </c>
      <c r="J6" s="5">
        <v>0.11</v>
      </c>
      <c r="K6" s="5">
        <v>19.78</v>
      </c>
      <c r="L6" s="5">
        <v>5.0999999999999996</v>
      </c>
      <c r="M6" s="5">
        <v>41.99</v>
      </c>
      <c r="N6" s="5">
        <v>28.2</v>
      </c>
      <c r="O6" s="5">
        <v>85.4</v>
      </c>
      <c r="P6" s="5">
        <v>1.06</v>
      </c>
    </row>
    <row r="7" spans="1:16" ht="20.25" x14ac:dyDescent="0.3">
      <c r="A7" s="11"/>
      <c r="B7" s="11" t="s">
        <v>30</v>
      </c>
      <c r="C7" s="6" t="s">
        <v>31</v>
      </c>
      <c r="D7" s="5">
        <v>1</v>
      </c>
      <c r="E7" s="5">
        <v>0.2</v>
      </c>
      <c r="F7" s="5">
        <v>20.2</v>
      </c>
      <c r="G7" s="5">
        <v>92</v>
      </c>
      <c r="H7" s="6" t="s">
        <v>174</v>
      </c>
      <c r="I7" s="5">
        <v>0.02</v>
      </c>
      <c r="J7" s="5">
        <v>0.02</v>
      </c>
      <c r="K7" s="5">
        <v>0</v>
      </c>
      <c r="L7" s="5">
        <v>4</v>
      </c>
      <c r="M7" s="5">
        <v>14</v>
      </c>
      <c r="N7" s="5">
        <v>8</v>
      </c>
      <c r="O7" s="5">
        <v>14</v>
      </c>
      <c r="P7" s="5">
        <v>2.8</v>
      </c>
    </row>
    <row r="8" spans="1:16" ht="20.25" x14ac:dyDescent="0.3">
      <c r="A8" s="11"/>
      <c r="B8" s="11" t="s">
        <v>18</v>
      </c>
      <c r="C8" s="6" t="s">
        <v>33</v>
      </c>
      <c r="D8" s="5">
        <v>1.52</v>
      </c>
      <c r="E8" s="5">
        <v>0.16</v>
      </c>
      <c r="F8" s="5">
        <v>9.84</v>
      </c>
      <c r="G8" s="5">
        <v>46.88</v>
      </c>
      <c r="H8" s="6" t="s">
        <v>179</v>
      </c>
      <c r="I8" s="5">
        <v>2.1999999999999999E-2</v>
      </c>
      <c r="J8" s="5">
        <v>6.0000000000000001E-3</v>
      </c>
      <c r="K8" s="5">
        <v>0</v>
      </c>
      <c r="L8" s="5">
        <v>0</v>
      </c>
      <c r="M8" s="5">
        <v>4</v>
      </c>
      <c r="N8" s="5">
        <v>2.8</v>
      </c>
      <c r="O8" s="5">
        <v>13</v>
      </c>
      <c r="P8" s="5">
        <v>0.22</v>
      </c>
    </row>
    <row r="9" spans="1:16" ht="20.25" x14ac:dyDescent="0.3">
      <c r="A9" s="11"/>
      <c r="B9" s="11" t="s">
        <v>184</v>
      </c>
      <c r="C9" s="6" t="s">
        <v>33</v>
      </c>
      <c r="D9" s="5">
        <v>1.32</v>
      </c>
      <c r="E9" s="5">
        <v>0.24</v>
      </c>
      <c r="F9" s="5">
        <v>7.92</v>
      </c>
      <c r="G9" s="5">
        <v>34.159999999999997</v>
      </c>
      <c r="H9" s="6" t="s">
        <v>181</v>
      </c>
      <c r="I9" s="5">
        <v>3.5999999999999997E-2</v>
      </c>
      <c r="J9" s="5">
        <v>1.6E-2</v>
      </c>
      <c r="K9" s="5">
        <v>0</v>
      </c>
      <c r="L9" s="5">
        <v>0</v>
      </c>
      <c r="M9" s="5">
        <v>7</v>
      </c>
      <c r="N9" s="5">
        <v>9.4</v>
      </c>
      <c r="O9" s="5">
        <v>31.6</v>
      </c>
      <c r="P9" s="5">
        <v>0.78</v>
      </c>
    </row>
    <row r="10" spans="1:16" ht="20.25" x14ac:dyDescent="0.3">
      <c r="A10" s="6" t="s">
        <v>20</v>
      </c>
      <c r="B10" s="11"/>
      <c r="C10" s="10">
        <v>540</v>
      </c>
      <c r="D10" s="19">
        <f>SUM(D4:D9)</f>
        <v>15.42</v>
      </c>
      <c r="E10" s="19">
        <f>SUM(E4:E9)</f>
        <v>12.629999999999999</v>
      </c>
      <c r="F10" s="19">
        <f>SUM(F4:F9)</f>
        <v>71.28</v>
      </c>
      <c r="G10" s="19">
        <f>SUM(G4:G9)</f>
        <v>483.19200000000001</v>
      </c>
      <c r="H10" s="10"/>
      <c r="I10" s="19">
        <f t="shared" ref="I10:P10" si="0">SUM(I4:I9)</f>
        <v>0.27929999999999999</v>
      </c>
      <c r="J10" s="19">
        <f t="shared" si="0"/>
        <v>0.24790000000000001</v>
      </c>
      <c r="K10" s="19">
        <f t="shared" si="0"/>
        <v>140.57999999999998</v>
      </c>
      <c r="L10" s="19">
        <f t="shared" si="0"/>
        <v>26.432000000000002</v>
      </c>
      <c r="M10" s="19">
        <f t="shared" si="0"/>
        <v>106.71000000000001</v>
      </c>
      <c r="N10" s="19">
        <f t="shared" si="0"/>
        <v>78.382999999999996</v>
      </c>
      <c r="O10" s="19">
        <f t="shared" si="0"/>
        <v>260.21000000000004</v>
      </c>
      <c r="P10" s="19">
        <f t="shared" si="0"/>
        <v>7.0154999999999994</v>
      </c>
    </row>
    <row r="11" spans="1:16" ht="20.25" x14ac:dyDescent="0.3">
      <c r="A11" s="10" t="s">
        <v>24</v>
      </c>
      <c r="B11" s="11" t="s">
        <v>96</v>
      </c>
      <c r="C11" s="6" t="s">
        <v>22</v>
      </c>
      <c r="D11" s="5">
        <v>0.9</v>
      </c>
      <c r="E11" s="5">
        <v>0.1</v>
      </c>
      <c r="F11" s="5">
        <v>12.9</v>
      </c>
      <c r="G11" s="5">
        <v>56.8</v>
      </c>
      <c r="H11" s="6" t="s">
        <v>97</v>
      </c>
      <c r="I11" s="5">
        <v>0.03</v>
      </c>
      <c r="J11" s="5">
        <v>0.04</v>
      </c>
      <c r="K11" s="5">
        <v>902</v>
      </c>
      <c r="L11" s="5">
        <v>2.7</v>
      </c>
      <c r="M11" s="5">
        <v>34</v>
      </c>
      <c r="N11" s="5">
        <v>32</v>
      </c>
      <c r="O11" s="5">
        <v>37</v>
      </c>
      <c r="P11" s="5">
        <v>0.77</v>
      </c>
    </row>
    <row r="12" spans="1:16" ht="20.25" x14ac:dyDescent="0.3">
      <c r="A12" s="35"/>
      <c r="B12" s="11" t="s">
        <v>98</v>
      </c>
      <c r="C12" s="6" t="s">
        <v>99</v>
      </c>
      <c r="D12" s="5">
        <v>3.06</v>
      </c>
      <c r="E12" s="5">
        <v>5.64</v>
      </c>
      <c r="F12" s="5">
        <v>10.404999999999999</v>
      </c>
      <c r="G12" s="5">
        <v>118.33999999999999</v>
      </c>
      <c r="H12" s="6" t="s">
        <v>100</v>
      </c>
      <c r="I12" s="5">
        <v>2.6500000000000003E-2</v>
      </c>
      <c r="J12" s="5">
        <v>5.3500000000000006E-2</v>
      </c>
      <c r="K12" s="5">
        <v>114.13</v>
      </c>
      <c r="L12" s="5">
        <v>1.47</v>
      </c>
      <c r="M12" s="5">
        <v>16.005000000000003</v>
      </c>
      <c r="N12" s="5">
        <v>18.46</v>
      </c>
      <c r="O12" s="5">
        <v>81.599999999999994</v>
      </c>
      <c r="P12" s="5">
        <v>1.1365000000000001</v>
      </c>
    </row>
    <row r="13" spans="1:16" ht="20.25" x14ac:dyDescent="0.3">
      <c r="A13" s="11"/>
      <c r="B13" s="11" t="s">
        <v>101</v>
      </c>
      <c r="C13" s="6" t="s">
        <v>147</v>
      </c>
      <c r="D13" s="5">
        <v>20.079999999999998</v>
      </c>
      <c r="E13" s="5">
        <v>23.7</v>
      </c>
      <c r="F13" s="5">
        <v>34.21</v>
      </c>
      <c r="G13" s="5">
        <v>390.08</v>
      </c>
      <c r="H13" s="6" t="s">
        <v>102</v>
      </c>
      <c r="I13" s="5">
        <v>9.8000000000000004E-2</v>
      </c>
      <c r="J13" s="5">
        <v>0.38300000000000001</v>
      </c>
      <c r="K13" s="5">
        <v>53.4</v>
      </c>
      <c r="L13" s="5">
        <v>0.7</v>
      </c>
      <c r="M13" s="5">
        <v>430.25</v>
      </c>
      <c r="N13" s="5">
        <v>47.35</v>
      </c>
      <c r="O13" s="5">
        <v>411.27</v>
      </c>
      <c r="P13" s="5">
        <v>1.0900000000000001</v>
      </c>
    </row>
    <row r="14" spans="1:16" ht="20.25" x14ac:dyDescent="0.3">
      <c r="A14" s="11"/>
      <c r="B14" s="11" t="s">
        <v>51</v>
      </c>
      <c r="C14" s="6" t="s">
        <v>31</v>
      </c>
      <c r="D14" s="5">
        <v>0.3</v>
      </c>
      <c r="E14" s="5">
        <v>0</v>
      </c>
      <c r="F14" s="5">
        <v>17.18</v>
      </c>
      <c r="G14" s="5">
        <v>69.650000000000006</v>
      </c>
      <c r="H14" s="6" t="s">
        <v>52</v>
      </c>
      <c r="I14" s="5">
        <v>0</v>
      </c>
      <c r="J14" s="5">
        <v>0</v>
      </c>
      <c r="K14" s="5">
        <v>9</v>
      </c>
      <c r="L14" s="5">
        <v>0.1</v>
      </c>
      <c r="M14" s="5">
        <v>50</v>
      </c>
      <c r="N14" s="5">
        <v>1.26</v>
      </c>
      <c r="O14" s="5">
        <v>2.58</v>
      </c>
      <c r="P14" s="5">
        <v>7.0000000000000007E-2</v>
      </c>
    </row>
    <row r="15" spans="1:16" ht="20.25" x14ac:dyDescent="0.3">
      <c r="A15" s="11"/>
      <c r="B15" s="11" t="s">
        <v>18</v>
      </c>
      <c r="C15" s="6" t="s">
        <v>32</v>
      </c>
      <c r="D15" s="5">
        <v>3.04</v>
      </c>
      <c r="E15" s="5">
        <v>0.32</v>
      </c>
      <c r="F15" s="5">
        <v>19.68</v>
      </c>
      <c r="G15" s="5">
        <v>93.76</v>
      </c>
      <c r="H15" s="6" t="s">
        <v>179</v>
      </c>
      <c r="I15" s="5">
        <v>4.3999999999999997E-2</v>
      </c>
      <c r="J15" s="5">
        <v>1.2E-2</v>
      </c>
      <c r="K15" s="5">
        <v>0</v>
      </c>
      <c r="L15" s="5">
        <v>0</v>
      </c>
      <c r="M15" s="5">
        <v>8</v>
      </c>
      <c r="N15" s="5">
        <v>5.6</v>
      </c>
      <c r="O15" s="5">
        <v>26</v>
      </c>
      <c r="P15" s="5">
        <v>0.44</v>
      </c>
    </row>
    <row r="16" spans="1:16" ht="20.25" x14ac:dyDescent="0.3">
      <c r="A16" s="11"/>
      <c r="B16" s="11" t="s">
        <v>184</v>
      </c>
      <c r="C16" s="6">
        <v>30</v>
      </c>
      <c r="D16" s="5">
        <v>1.98</v>
      </c>
      <c r="E16" s="5">
        <v>0.36</v>
      </c>
      <c r="F16" s="5">
        <v>11.88</v>
      </c>
      <c r="G16" s="5">
        <v>51.24</v>
      </c>
      <c r="H16" s="6" t="s">
        <v>181</v>
      </c>
      <c r="I16" s="5">
        <v>0.06</v>
      </c>
      <c r="J16" s="5">
        <v>0.03</v>
      </c>
      <c r="K16" s="5">
        <v>0</v>
      </c>
      <c r="L16" s="5">
        <v>0</v>
      </c>
      <c r="M16" s="5">
        <v>10.5</v>
      </c>
      <c r="N16" s="5">
        <v>14.1</v>
      </c>
      <c r="O16" s="5">
        <v>47.4</v>
      </c>
      <c r="P16" s="5">
        <v>1.17</v>
      </c>
    </row>
    <row r="17" spans="1:16" ht="20.25" x14ac:dyDescent="0.3">
      <c r="A17" s="6" t="s">
        <v>34</v>
      </c>
      <c r="B17" s="11"/>
      <c r="C17" s="10">
        <v>745</v>
      </c>
      <c r="D17" s="19">
        <f>SUM(D11:D16)</f>
        <v>29.36</v>
      </c>
      <c r="E17" s="19">
        <f>SUM(E11:E16)</f>
        <v>30.119999999999997</v>
      </c>
      <c r="F17" s="19">
        <f>SUM(F11:F16)</f>
        <v>106.255</v>
      </c>
      <c r="G17" s="19">
        <f>SUM(G11:G16)</f>
        <v>779.87</v>
      </c>
      <c r="H17" s="10"/>
      <c r="I17" s="19">
        <f>SUM(I11:I16)</f>
        <v>0.25850000000000001</v>
      </c>
      <c r="J17" s="19">
        <f>SUM(J11:J16)</f>
        <v>0.51850000000000007</v>
      </c>
      <c r="K17" s="19">
        <f>SUM(K11:K16)</f>
        <v>1078.53</v>
      </c>
      <c r="L17" s="19">
        <f>SUM(L11:L16)</f>
        <v>4.97</v>
      </c>
      <c r="M17" s="19">
        <f>SUM(M11:M16)</f>
        <v>548.755</v>
      </c>
      <c r="N17" s="19">
        <f>SUM(N11:N16)</f>
        <v>118.77</v>
      </c>
      <c r="O17" s="19">
        <f>SUM(O11:O16)</f>
        <v>605.85</v>
      </c>
      <c r="P17" s="19">
        <f>SUM(P11:P16)</f>
        <v>4.6764999999999999</v>
      </c>
    </row>
    <row r="18" spans="1:16" ht="20.25" x14ac:dyDescent="0.3">
      <c r="A18" s="7" t="s">
        <v>36</v>
      </c>
      <c r="B18" s="11" t="s">
        <v>103</v>
      </c>
      <c r="C18" s="6" t="s">
        <v>19</v>
      </c>
      <c r="D18" s="5">
        <v>5.8</v>
      </c>
      <c r="E18" s="5">
        <v>6.5</v>
      </c>
      <c r="F18" s="5">
        <v>6.4</v>
      </c>
      <c r="G18" s="5">
        <v>128.4</v>
      </c>
      <c r="H18" s="6" t="s">
        <v>143</v>
      </c>
      <c r="I18" s="5">
        <v>0.03</v>
      </c>
      <c r="J18" s="5">
        <v>7.0000000000000007E-2</v>
      </c>
      <c r="K18" s="5">
        <v>9.18</v>
      </c>
      <c r="L18" s="5">
        <v>11</v>
      </c>
      <c r="M18" s="5">
        <v>32</v>
      </c>
      <c r="N18" s="5">
        <v>19</v>
      </c>
      <c r="O18" s="5">
        <v>92</v>
      </c>
      <c r="P18" s="5">
        <v>1.35</v>
      </c>
    </row>
    <row r="19" spans="1:16" ht="20.25" x14ac:dyDescent="0.3">
      <c r="A19" s="11"/>
      <c r="B19" s="11" t="s">
        <v>104</v>
      </c>
      <c r="C19" s="6" t="s">
        <v>31</v>
      </c>
      <c r="D19" s="30">
        <v>4.82</v>
      </c>
      <c r="E19" s="31">
        <v>3.63</v>
      </c>
      <c r="F19" s="31">
        <v>13.76</v>
      </c>
      <c r="G19" s="31">
        <v>106.33</v>
      </c>
      <c r="H19" s="32" t="s">
        <v>144</v>
      </c>
      <c r="I19" s="5">
        <v>0.03</v>
      </c>
      <c r="J19" s="5">
        <v>0.21</v>
      </c>
      <c r="K19" s="5">
        <v>22.08</v>
      </c>
      <c r="L19" s="5">
        <v>0.9</v>
      </c>
      <c r="M19" s="5">
        <v>179.4</v>
      </c>
      <c r="N19" s="5">
        <v>23.93</v>
      </c>
      <c r="O19" s="5">
        <v>135.9</v>
      </c>
      <c r="P19" s="5">
        <v>0.86</v>
      </c>
    </row>
    <row r="20" spans="1:16" ht="20.25" x14ac:dyDescent="0.3">
      <c r="A20" s="11"/>
      <c r="B20" s="11" t="s">
        <v>184</v>
      </c>
      <c r="C20" s="6" t="s">
        <v>33</v>
      </c>
      <c r="D20" s="5">
        <v>1.32</v>
      </c>
      <c r="E20" s="5">
        <v>0.24</v>
      </c>
      <c r="F20" s="5">
        <v>7.92</v>
      </c>
      <c r="G20" s="5">
        <v>34.159999999999997</v>
      </c>
      <c r="H20" s="6" t="s">
        <v>181</v>
      </c>
      <c r="I20" s="5">
        <v>3.5999999999999997E-2</v>
      </c>
      <c r="J20" s="5">
        <v>1.6E-2</v>
      </c>
      <c r="K20" s="5">
        <v>0</v>
      </c>
      <c r="L20" s="5">
        <v>0</v>
      </c>
      <c r="M20" s="5">
        <v>7</v>
      </c>
      <c r="N20" s="5">
        <v>9.4</v>
      </c>
      <c r="O20" s="5">
        <v>31.6</v>
      </c>
      <c r="P20" s="5">
        <v>0.78</v>
      </c>
    </row>
    <row r="21" spans="1:16" ht="20.25" x14ac:dyDescent="0.3">
      <c r="A21" s="33"/>
      <c r="B21" s="33" t="s">
        <v>18</v>
      </c>
      <c r="C21" s="74" t="s">
        <v>33</v>
      </c>
      <c r="D21" s="75">
        <v>1.52</v>
      </c>
      <c r="E21" s="75">
        <v>0.16</v>
      </c>
      <c r="F21" s="75">
        <v>9.84</v>
      </c>
      <c r="G21" s="75">
        <v>46.88</v>
      </c>
      <c r="H21" s="74" t="s">
        <v>179</v>
      </c>
      <c r="I21" s="76">
        <v>2.1999999999999999E-2</v>
      </c>
      <c r="J21" s="5">
        <v>6.0000000000000001E-3</v>
      </c>
      <c r="K21" s="5">
        <v>0</v>
      </c>
      <c r="L21" s="5">
        <v>0</v>
      </c>
      <c r="M21" s="5">
        <v>4</v>
      </c>
      <c r="N21" s="5">
        <v>2.8</v>
      </c>
      <c r="O21" s="5">
        <v>13</v>
      </c>
      <c r="P21" s="5">
        <v>0.22</v>
      </c>
    </row>
    <row r="22" spans="1:16" ht="20.25" x14ac:dyDescent="0.3">
      <c r="A22" s="33" t="s">
        <v>39</v>
      </c>
      <c r="B22" s="33"/>
      <c r="C22" s="7">
        <v>340</v>
      </c>
      <c r="D22" s="34">
        <f>SUM(D18:D21)</f>
        <v>13.46</v>
      </c>
      <c r="E22" s="34">
        <f>SUM(E18:E21)</f>
        <v>10.53</v>
      </c>
      <c r="F22" s="34">
        <f>SUM(F18:F21)</f>
        <v>37.92</v>
      </c>
      <c r="G22" s="34">
        <f>SUM(G18:G21)</f>
        <v>315.77</v>
      </c>
      <c r="H22" s="7"/>
      <c r="I22" s="36">
        <f t="shared" ref="I22:P22" si="1">SUM(I18:I21)</f>
        <v>0.11799999999999999</v>
      </c>
      <c r="J22" s="19">
        <f t="shared" si="1"/>
        <v>0.30200000000000005</v>
      </c>
      <c r="K22" s="19">
        <f t="shared" si="1"/>
        <v>31.259999999999998</v>
      </c>
      <c r="L22" s="19">
        <f t="shared" si="1"/>
        <v>11.9</v>
      </c>
      <c r="M22" s="19">
        <f t="shared" si="1"/>
        <v>222.4</v>
      </c>
      <c r="N22" s="19">
        <f t="shared" si="1"/>
        <v>55.129999999999995</v>
      </c>
      <c r="O22" s="19">
        <f t="shared" si="1"/>
        <v>272.5</v>
      </c>
      <c r="P22" s="19">
        <f t="shared" si="1"/>
        <v>3.2100000000000004</v>
      </c>
    </row>
    <row r="23" spans="1:16" ht="20.25" x14ac:dyDescent="0.3">
      <c r="A23" s="10" t="s">
        <v>85</v>
      </c>
      <c r="B23" s="11" t="s">
        <v>200</v>
      </c>
      <c r="C23" s="6">
        <v>60</v>
      </c>
      <c r="D23" s="5">
        <v>1.02</v>
      </c>
      <c r="E23" s="5">
        <v>3.78</v>
      </c>
      <c r="F23" s="5">
        <v>4.38</v>
      </c>
      <c r="G23" s="5">
        <v>55.8</v>
      </c>
      <c r="H23" s="45" t="s">
        <v>237</v>
      </c>
      <c r="I23" s="5">
        <v>2.4E-2</v>
      </c>
      <c r="J23" s="5">
        <v>0.02</v>
      </c>
      <c r="K23" s="5">
        <v>0</v>
      </c>
      <c r="L23" s="5">
        <v>3.42</v>
      </c>
      <c r="M23" s="5">
        <v>16.8</v>
      </c>
      <c r="N23" s="5">
        <v>10.8</v>
      </c>
      <c r="O23" s="5">
        <v>25.2</v>
      </c>
      <c r="P23" s="5">
        <v>0.72</v>
      </c>
    </row>
    <row r="24" spans="1:16" ht="20.25" x14ac:dyDescent="0.3">
      <c r="A24" s="10" t="s">
        <v>105</v>
      </c>
      <c r="B24" s="28" t="s">
        <v>203</v>
      </c>
      <c r="C24" s="57">
        <v>110</v>
      </c>
      <c r="D24" s="5">
        <v>11.229999999999999</v>
      </c>
      <c r="E24" s="5">
        <v>5.03</v>
      </c>
      <c r="F24" s="5">
        <v>5.3</v>
      </c>
      <c r="G24" s="5">
        <v>161.19999999999999</v>
      </c>
      <c r="H24" s="6" t="s">
        <v>233</v>
      </c>
      <c r="I24" s="5">
        <v>0.13</v>
      </c>
      <c r="J24" s="5">
        <v>0.11</v>
      </c>
      <c r="K24" s="5">
        <v>325</v>
      </c>
      <c r="L24" s="5">
        <v>2.84</v>
      </c>
      <c r="M24" s="5">
        <v>28</v>
      </c>
      <c r="N24" s="5">
        <v>35</v>
      </c>
      <c r="O24" s="5">
        <v>157</v>
      </c>
      <c r="P24" s="5">
        <v>0.87</v>
      </c>
    </row>
    <row r="25" spans="1:16" ht="20.25" x14ac:dyDescent="0.3">
      <c r="A25" s="10" t="s">
        <v>16</v>
      </c>
      <c r="B25" s="28" t="s">
        <v>171</v>
      </c>
      <c r="C25" s="57">
        <v>150</v>
      </c>
      <c r="D25" s="5">
        <v>2.85</v>
      </c>
      <c r="E25" s="5">
        <v>4.55</v>
      </c>
      <c r="F25" s="5">
        <v>21.19</v>
      </c>
      <c r="G25" s="37">
        <v>140</v>
      </c>
      <c r="H25" s="38" t="s">
        <v>172</v>
      </c>
      <c r="I25" s="5">
        <v>0.13</v>
      </c>
      <c r="J25" s="5">
        <v>0.12</v>
      </c>
      <c r="K25" s="5">
        <v>27.39</v>
      </c>
      <c r="L25" s="5">
        <v>14.15</v>
      </c>
      <c r="M25" s="5">
        <v>44.99</v>
      </c>
      <c r="N25" s="5">
        <v>30.21</v>
      </c>
      <c r="O25" s="5">
        <v>91.5</v>
      </c>
      <c r="P25" s="5">
        <v>1.1399999999999999</v>
      </c>
    </row>
    <row r="26" spans="1:16" ht="20.25" x14ac:dyDescent="0.3">
      <c r="A26" s="11"/>
      <c r="B26" s="11" t="s">
        <v>37</v>
      </c>
      <c r="C26" s="6" t="s">
        <v>31</v>
      </c>
      <c r="D26" s="5">
        <v>5.6</v>
      </c>
      <c r="E26" s="5">
        <v>5.0999999999999996</v>
      </c>
      <c r="F26" s="5">
        <v>19.239999999999998</v>
      </c>
      <c r="G26" s="5">
        <v>145.09</v>
      </c>
      <c r="H26" s="6" t="s">
        <v>38</v>
      </c>
      <c r="I26" s="5">
        <v>0.06</v>
      </c>
      <c r="J26" s="5">
        <v>0.25</v>
      </c>
      <c r="K26" s="5">
        <v>26.49</v>
      </c>
      <c r="L26" s="5">
        <v>1.04</v>
      </c>
      <c r="M26" s="5">
        <v>273.74</v>
      </c>
      <c r="N26" s="5">
        <v>42</v>
      </c>
      <c r="O26" s="5">
        <v>184</v>
      </c>
      <c r="P26" s="5">
        <v>1.17</v>
      </c>
    </row>
    <row r="27" spans="1:16" ht="20.25" x14ac:dyDescent="0.3">
      <c r="A27" s="11"/>
      <c r="B27" s="11" t="s">
        <v>18</v>
      </c>
      <c r="C27" s="6" t="s">
        <v>33</v>
      </c>
      <c r="D27" s="5">
        <v>1.52</v>
      </c>
      <c r="E27" s="5">
        <v>0.16</v>
      </c>
      <c r="F27" s="5">
        <v>9.84</v>
      </c>
      <c r="G27" s="5">
        <v>46.88</v>
      </c>
      <c r="H27" s="6" t="s">
        <v>179</v>
      </c>
      <c r="I27" s="5">
        <v>2.1999999999999999E-2</v>
      </c>
      <c r="J27" s="5">
        <v>6.0000000000000001E-3</v>
      </c>
      <c r="K27" s="5">
        <v>0</v>
      </c>
      <c r="L27" s="5">
        <v>0</v>
      </c>
      <c r="M27" s="5">
        <v>4</v>
      </c>
      <c r="N27" s="5">
        <v>2.8</v>
      </c>
      <c r="O27" s="5">
        <v>13</v>
      </c>
      <c r="P27" s="5">
        <v>0.22</v>
      </c>
    </row>
    <row r="28" spans="1:16" ht="20.25" x14ac:dyDescent="0.3">
      <c r="A28" s="11"/>
      <c r="B28" s="11" t="s">
        <v>184</v>
      </c>
      <c r="C28" s="6" t="s">
        <v>33</v>
      </c>
      <c r="D28" s="5">
        <v>1.32</v>
      </c>
      <c r="E28" s="5">
        <v>0.24</v>
      </c>
      <c r="F28" s="5">
        <v>7.92</v>
      </c>
      <c r="G28" s="5">
        <v>34.159999999999997</v>
      </c>
      <c r="H28" s="6" t="s">
        <v>181</v>
      </c>
      <c r="I28" s="5">
        <v>3.5999999999999997E-2</v>
      </c>
      <c r="J28" s="5">
        <v>1.6E-2</v>
      </c>
      <c r="K28" s="5">
        <v>0</v>
      </c>
      <c r="L28" s="5">
        <v>0</v>
      </c>
      <c r="M28" s="5">
        <v>7</v>
      </c>
      <c r="N28" s="5">
        <v>9.4</v>
      </c>
      <c r="O28" s="5">
        <v>31.6</v>
      </c>
      <c r="P28" s="5">
        <v>0.78</v>
      </c>
    </row>
    <row r="29" spans="1:16" ht="20.25" x14ac:dyDescent="0.3">
      <c r="A29" s="11" t="s">
        <v>20</v>
      </c>
      <c r="B29" s="11"/>
      <c r="C29" s="10">
        <v>560</v>
      </c>
      <c r="D29" s="19">
        <f>SUM(D23:D28)</f>
        <v>23.539999999999996</v>
      </c>
      <c r="E29" s="19">
        <f>SUM(E23:E28)</f>
        <v>18.86</v>
      </c>
      <c r="F29" s="19">
        <f>SUM(F23:F28)</f>
        <v>67.87</v>
      </c>
      <c r="G29" s="58">
        <f>SUM(G23:G28)</f>
        <v>583.13</v>
      </c>
      <c r="H29" s="10"/>
      <c r="I29" s="19">
        <f t="shared" ref="I29:P29" si="2">SUM(I23:I28)</f>
        <v>0.40200000000000002</v>
      </c>
      <c r="J29" s="19">
        <f t="shared" si="2"/>
        <v>0.52200000000000002</v>
      </c>
      <c r="K29" s="19">
        <f t="shared" si="2"/>
        <v>378.88</v>
      </c>
      <c r="L29" s="19">
        <f t="shared" si="2"/>
        <v>21.45</v>
      </c>
      <c r="M29" s="19">
        <f t="shared" si="2"/>
        <v>374.53</v>
      </c>
      <c r="N29" s="19">
        <f t="shared" si="2"/>
        <v>130.20999999999998</v>
      </c>
      <c r="O29" s="19">
        <f t="shared" si="2"/>
        <v>502.3</v>
      </c>
      <c r="P29" s="19">
        <f t="shared" si="2"/>
        <v>4.8999999999999995</v>
      </c>
    </row>
    <row r="30" spans="1:16" ht="20.25" x14ac:dyDescent="0.3">
      <c r="A30" s="10" t="s">
        <v>24</v>
      </c>
      <c r="B30" s="11" t="s">
        <v>202</v>
      </c>
      <c r="C30" s="6" t="s">
        <v>22</v>
      </c>
      <c r="D30" s="5">
        <v>0.91</v>
      </c>
      <c r="E30" s="5">
        <v>6.1</v>
      </c>
      <c r="F30" s="5">
        <v>2.65</v>
      </c>
      <c r="G30" s="5">
        <v>68.72</v>
      </c>
      <c r="H30" s="6" t="s">
        <v>235</v>
      </c>
      <c r="I30" s="5">
        <v>0.02</v>
      </c>
      <c r="J30" s="5">
        <v>0.02</v>
      </c>
      <c r="K30" s="5">
        <v>125.34</v>
      </c>
      <c r="L30" s="5">
        <v>21.3</v>
      </c>
      <c r="M30" s="5">
        <v>32.64</v>
      </c>
      <c r="N30" s="5">
        <v>10.08</v>
      </c>
      <c r="O30" s="5">
        <v>18.03</v>
      </c>
      <c r="P30" s="5">
        <v>0.34</v>
      </c>
    </row>
    <row r="31" spans="1:16" ht="20.25" x14ac:dyDescent="0.3">
      <c r="A31" s="11"/>
      <c r="B31" s="11" t="s">
        <v>106</v>
      </c>
      <c r="C31" s="6" t="s">
        <v>31</v>
      </c>
      <c r="D31" s="5">
        <v>2.25</v>
      </c>
      <c r="E31" s="5">
        <v>4.26</v>
      </c>
      <c r="F31" s="5">
        <v>11.048</v>
      </c>
      <c r="G31" s="5">
        <v>96.929999999999993</v>
      </c>
      <c r="H31" s="6" t="s">
        <v>107</v>
      </c>
      <c r="I31" s="5">
        <v>3.6000000000000004E-2</v>
      </c>
      <c r="J31" s="5">
        <v>7.0199999999999999E-2</v>
      </c>
      <c r="K31" s="5">
        <v>130.20000000000002</v>
      </c>
      <c r="L31" s="5">
        <v>0.48</v>
      </c>
      <c r="M31" s="5">
        <v>19.8</v>
      </c>
      <c r="N31" s="5">
        <v>7.63</v>
      </c>
      <c r="O31" s="5">
        <v>46.339999999999996</v>
      </c>
      <c r="P31" s="5">
        <v>0.64000000000000012</v>
      </c>
    </row>
    <row r="32" spans="1:16" ht="20.25" x14ac:dyDescent="0.3">
      <c r="A32" s="11"/>
      <c r="B32" s="11" t="s">
        <v>173</v>
      </c>
      <c r="C32" s="6">
        <v>90</v>
      </c>
      <c r="D32" s="5">
        <v>13.100000000000001</v>
      </c>
      <c r="E32" s="5">
        <v>9.99</v>
      </c>
      <c r="F32" s="5">
        <v>13.139999999999999</v>
      </c>
      <c r="G32" s="5">
        <v>185.43</v>
      </c>
      <c r="H32" s="6" t="s">
        <v>170</v>
      </c>
      <c r="I32" s="5">
        <v>5.4000000000000006E-2</v>
      </c>
      <c r="J32" s="5">
        <v>9.799999999999999E-2</v>
      </c>
      <c r="K32" s="5">
        <v>15.08</v>
      </c>
      <c r="L32" s="5">
        <v>0.51700000000000002</v>
      </c>
      <c r="M32" s="5">
        <v>31.770000000000003</v>
      </c>
      <c r="N32" s="5">
        <v>16.09</v>
      </c>
      <c r="O32" s="5">
        <v>105.00000000000001</v>
      </c>
      <c r="P32" s="5">
        <v>1.0049999999999999</v>
      </c>
    </row>
    <row r="33" spans="1:16" ht="20.25" x14ac:dyDescent="0.3">
      <c r="A33" s="11"/>
      <c r="B33" s="11" t="s">
        <v>40</v>
      </c>
      <c r="C33" s="6" t="s">
        <v>28</v>
      </c>
      <c r="D33" s="5">
        <v>4.18</v>
      </c>
      <c r="E33" s="5">
        <v>3.75</v>
      </c>
      <c r="F33" s="5">
        <v>24.979999999999997</v>
      </c>
      <c r="G33" s="5">
        <v>150.95999999999998</v>
      </c>
      <c r="H33" s="6" t="s">
        <v>236</v>
      </c>
      <c r="I33" s="5">
        <v>0.09</v>
      </c>
      <c r="J33" s="5">
        <v>3.7999999999999999E-2</v>
      </c>
      <c r="K33" s="5">
        <v>14.34</v>
      </c>
      <c r="L33" s="5">
        <v>0</v>
      </c>
      <c r="M33" s="5">
        <v>19.990000000000002</v>
      </c>
      <c r="N33" s="5">
        <v>21.3</v>
      </c>
      <c r="O33" s="5">
        <v>98.4</v>
      </c>
      <c r="P33" s="5">
        <v>1.06</v>
      </c>
    </row>
    <row r="34" spans="1:16" ht="20.25" x14ac:dyDescent="0.3">
      <c r="A34" s="11"/>
      <c r="B34" s="11" t="s">
        <v>59</v>
      </c>
      <c r="C34" s="6" t="s">
        <v>31</v>
      </c>
      <c r="D34" s="5">
        <v>0.2</v>
      </c>
      <c r="E34" s="5">
        <v>0</v>
      </c>
      <c r="F34" s="5">
        <v>9.24</v>
      </c>
      <c r="G34" s="5">
        <v>37.69</v>
      </c>
      <c r="H34" s="6" t="s">
        <v>60</v>
      </c>
      <c r="I34" s="5">
        <v>2</v>
      </c>
      <c r="J34" s="5">
        <v>0.01</v>
      </c>
      <c r="K34" s="5">
        <v>0.3</v>
      </c>
      <c r="L34" s="5">
        <v>0.04</v>
      </c>
      <c r="M34" s="5">
        <v>4.54</v>
      </c>
      <c r="N34" s="5">
        <v>3.8</v>
      </c>
      <c r="O34" s="5">
        <v>7.2</v>
      </c>
      <c r="P34" s="5">
        <v>0.73799999999999999</v>
      </c>
    </row>
    <row r="35" spans="1:16" ht="20.25" x14ac:dyDescent="0.3">
      <c r="A35" s="11"/>
      <c r="B35" s="11" t="s">
        <v>18</v>
      </c>
      <c r="C35" s="6" t="s">
        <v>32</v>
      </c>
      <c r="D35" s="5">
        <v>3.04</v>
      </c>
      <c r="E35" s="5">
        <v>0.32</v>
      </c>
      <c r="F35" s="5">
        <v>19.68</v>
      </c>
      <c r="G35" s="5">
        <v>93.76</v>
      </c>
      <c r="H35" s="6" t="s">
        <v>179</v>
      </c>
      <c r="I35" s="5">
        <v>4.3999999999999997E-2</v>
      </c>
      <c r="J35" s="5">
        <v>1.2E-2</v>
      </c>
      <c r="K35" s="5">
        <v>0</v>
      </c>
      <c r="L35" s="5">
        <v>0</v>
      </c>
      <c r="M35" s="5">
        <v>8</v>
      </c>
      <c r="N35" s="5">
        <v>5.6</v>
      </c>
      <c r="O35" s="5">
        <v>26</v>
      </c>
      <c r="P35" s="5">
        <v>0.44</v>
      </c>
    </row>
    <row r="36" spans="1:16" ht="20.25" x14ac:dyDescent="0.3">
      <c r="A36" s="11"/>
      <c r="B36" s="11" t="s">
        <v>184</v>
      </c>
      <c r="C36" s="6">
        <v>30</v>
      </c>
      <c r="D36" s="5">
        <v>1.98</v>
      </c>
      <c r="E36" s="5">
        <v>0.36</v>
      </c>
      <c r="F36" s="5">
        <v>11.88</v>
      </c>
      <c r="G36" s="5">
        <v>51.24</v>
      </c>
      <c r="H36" s="6" t="s">
        <v>181</v>
      </c>
      <c r="I36" s="5">
        <v>0.06</v>
      </c>
      <c r="J36" s="5">
        <v>0.03</v>
      </c>
      <c r="K36" s="5">
        <v>0</v>
      </c>
      <c r="L36" s="5">
        <v>0</v>
      </c>
      <c r="M36" s="5">
        <v>10.5</v>
      </c>
      <c r="N36" s="5">
        <v>14.1</v>
      </c>
      <c r="O36" s="5">
        <v>47.4</v>
      </c>
      <c r="P36" s="5">
        <v>1.17</v>
      </c>
    </row>
    <row r="37" spans="1:16" ht="20.25" x14ac:dyDescent="0.3">
      <c r="A37" s="11"/>
      <c r="B37" s="11" t="s">
        <v>247</v>
      </c>
      <c r="C37" s="6" t="s">
        <v>242</v>
      </c>
      <c r="D37" s="5">
        <v>0.44</v>
      </c>
      <c r="E37" s="5">
        <v>0.44</v>
      </c>
      <c r="F37" s="5">
        <v>10.78</v>
      </c>
      <c r="G37" s="5">
        <v>51.7</v>
      </c>
      <c r="H37" s="6" t="s">
        <v>180</v>
      </c>
      <c r="I37" s="5">
        <v>3.3000000000000002E-2</v>
      </c>
      <c r="J37" s="5">
        <v>2.1999999999999999E-2</v>
      </c>
      <c r="K37" s="5">
        <v>5.5</v>
      </c>
      <c r="L37" s="5">
        <v>11</v>
      </c>
      <c r="M37" s="5">
        <v>17.600000000000001</v>
      </c>
      <c r="N37" s="5">
        <v>9.9</v>
      </c>
      <c r="O37" s="5">
        <v>12.1</v>
      </c>
      <c r="P37" s="5">
        <v>2.42</v>
      </c>
    </row>
    <row r="38" spans="1:16" ht="20.25" x14ac:dyDescent="0.3">
      <c r="A38" s="11" t="s">
        <v>34</v>
      </c>
      <c r="B38" s="11"/>
      <c r="C38" s="10">
        <v>880</v>
      </c>
      <c r="D38" s="19">
        <f>SUM(D30:D37)</f>
        <v>26.1</v>
      </c>
      <c r="E38" s="19">
        <f>SUM(E30:E37)</f>
        <v>25.220000000000002</v>
      </c>
      <c r="F38" s="19">
        <f>SUM(F30:F37)</f>
        <v>103.398</v>
      </c>
      <c r="G38" s="19">
        <f>SUM(G30:G37)</f>
        <v>736.43000000000006</v>
      </c>
      <c r="H38" s="10"/>
      <c r="I38" s="19">
        <f t="shared" ref="I38:P38" si="3">SUM(I30:I37)</f>
        <v>2.3370000000000002</v>
      </c>
      <c r="J38" s="19">
        <f t="shared" si="3"/>
        <v>0.30020000000000002</v>
      </c>
      <c r="K38" s="19">
        <f t="shared" si="3"/>
        <v>290.76</v>
      </c>
      <c r="L38" s="19">
        <f t="shared" si="3"/>
        <v>33.337000000000003</v>
      </c>
      <c r="M38" s="19">
        <f t="shared" si="3"/>
        <v>144.84000000000003</v>
      </c>
      <c r="N38" s="19">
        <f t="shared" si="3"/>
        <v>88.499999999999986</v>
      </c>
      <c r="O38" s="19">
        <f t="shared" si="3"/>
        <v>360.46999999999997</v>
      </c>
      <c r="P38" s="19">
        <f t="shared" si="3"/>
        <v>7.8129999999999997</v>
      </c>
    </row>
    <row r="39" spans="1:16" ht="20.25" x14ac:dyDescent="0.3">
      <c r="A39" s="10" t="s">
        <v>36</v>
      </c>
      <c r="B39" s="11" t="s">
        <v>121</v>
      </c>
      <c r="C39" s="6">
        <v>100</v>
      </c>
      <c r="D39" s="5">
        <v>1.31</v>
      </c>
      <c r="E39" s="5">
        <v>3.7169999999999996</v>
      </c>
      <c r="F39" s="5">
        <v>7.52</v>
      </c>
      <c r="G39" s="5">
        <v>68.490000000000009</v>
      </c>
      <c r="H39" s="6" t="s">
        <v>150</v>
      </c>
      <c r="I39" s="5">
        <v>0.20730000000000001</v>
      </c>
      <c r="J39" s="5">
        <v>3.0299999999999997E-2</v>
      </c>
      <c r="K39" s="5">
        <v>384.7</v>
      </c>
      <c r="L39" s="5">
        <v>4.5600000000000005</v>
      </c>
      <c r="M39" s="5">
        <v>17.130000000000003</v>
      </c>
      <c r="N39" s="5">
        <v>17.740000000000002</v>
      </c>
      <c r="O39" s="5">
        <v>42.849999999999994</v>
      </c>
      <c r="P39" s="5">
        <v>2.0829999999999997</v>
      </c>
    </row>
    <row r="40" spans="1:16" ht="20.25" x14ac:dyDescent="0.3">
      <c r="A40" s="11"/>
      <c r="B40" s="11" t="s">
        <v>108</v>
      </c>
      <c r="C40" s="6" t="s">
        <v>109</v>
      </c>
      <c r="D40" s="5">
        <v>4.4400000000000004</v>
      </c>
      <c r="E40" s="5">
        <v>8.6749999999999989</v>
      </c>
      <c r="F40" s="5">
        <v>7.42</v>
      </c>
      <c r="G40" s="5">
        <v>126.32</v>
      </c>
      <c r="H40" s="6" t="s">
        <v>151</v>
      </c>
      <c r="I40" s="5">
        <v>2.1999999999999999E-2</v>
      </c>
      <c r="J40" s="5">
        <v>4.9999999999999996E-2</v>
      </c>
      <c r="K40" s="5">
        <v>71.650000000000006</v>
      </c>
      <c r="L40" s="5">
        <v>0.11</v>
      </c>
      <c r="M40" s="5">
        <v>135.6</v>
      </c>
      <c r="N40" s="5">
        <v>7.35</v>
      </c>
      <c r="O40" s="5">
        <v>84.78</v>
      </c>
      <c r="P40" s="5">
        <v>0.33</v>
      </c>
    </row>
    <row r="41" spans="1:16" ht="20.25" x14ac:dyDescent="0.3">
      <c r="A41" s="11"/>
      <c r="B41" s="11" t="s">
        <v>110</v>
      </c>
      <c r="C41" s="6" t="s">
        <v>31</v>
      </c>
      <c r="D41" s="5">
        <v>1</v>
      </c>
      <c r="E41" s="5">
        <v>0.15</v>
      </c>
      <c r="F41" s="5">
        <v>20.7</v>
      </c>
      <c r="G41" s="5">
        <v>94</v>
      </c>
      <c r="H41" s="6" t="s">
        <v>174</v>
      </c>
      <c r="I41" s="5">
        <v>0.01</v>
      </c>
      <c r="J41" s="5">
        <v>0.01</v>
      </c>
      <c r="K41" s="5">
        <v>0</v>
      </c>
      <c r="L41" s="5">
        <v>2</v>
      </c>
      <c r="M41" s="5">
        <v>17</v>
      </c>
      <c r="N41" s="5">
        <v>10</v>
      </c>
      <c r="O41" s="5">
        <v>24</v>
      </c>
      <c r="P41" s="5">
        <v>2.8</v>
      </c>
    </row>
    <row r="42" spans="1:16" ht="20.25" x14ac:dyDescent="0.3">
      <c r="A42" s="11"/>
      <c r="B42" s="11" t="s">
        <v>184</v>
      </c>
      <c r="C42" s="6" t="s">
        <v>33</v>
      </c>
      <c r="D42" s="5">
        <v>1.32</v>
      </c>
      <c r="E42" s="5">
        <v>0.24</v>
      </c>
      <c r="F42" s="5">
        <v>7.92</v>
      </c>
      <c r="G42" s="5">
        <v>34.159999999999997</v>
      </c>
      <c r="H42" s="6" t="s">
        <v>181</v>
      </c>
      <c r="I42" s="5">
        <v>3.5999999999999997E-2</v>
      </c>
      <c r="J42" s="5">
        <v>1.6E-2</v>
      </c>
      <c r="K42" s="5">
        <v>0</v>
      </c>
      <c r="L42" s="5">
        <v>0</v>
      </c>
      <c r="M42" s="5">
        <v>7</v>
      </c>
      <c r="N42" s="5">
        <v>9.4</v>
      </c>
      <c r="O42" s="5">
        <v>31.6</v>
      </c>
      <c r="P42" s="5">
        <v>0.78</v>
      </c>
    </row>
    <row r="43" spans="1:16" ht="20.25" x14ac:dyDescent="0.3">
      <c r="A43" s="11" t="s">
        <v>39</v>
      </c>
      <c r="B43" s="11"/>
      <c r="C43" s="10">
        <v>355</v>
      </c>
      <c r="D43" s="19">
        <f>SUM(D39:D42)</f>
        <v>8.07</v>
      </c>
      <c r="E43" s="19">
        <f>SUM(E39:E42)</f>
        <v>12.782</v>
      </c>
      <c r="F43" s="19">
        <f>SUM(F39:F42)</f>
        <v>43.56</v>
      </c>
      <c r="G43" s="19">
        <f>SUM(G39:G42)</f>
        <v>322.97000000000003</v>
      </c>
      <c r="H43" s="10"/>
      <c r="I43" s="19">
        <f t="shared" ref="I43:P43" si="4">SUM(I39:I42)</f>
        <v>0.27529999999999999</v>
      </c>
      <c r="J43" s="19">
        <f t="shared" si="4"/>
        <v>0.10629999999999999</v>
      </c>
      <c r="K43" s="19">
        <f t="shared" si="4"/>
        <v>456.35</v>
      </c>
      <c r="L43" s="19">
        <f t="shared" si="4"/>
        <v>6.6700000000000008</v>
      </c>
      <c r="M43" s="19">
        <f t="shared" si="4"/>
        <v>176.73</v>
      </c>
      <c r="N43" s="19">
        <f t="shared" si="4"/>
        <v>44.49</v>
      </c>
      <c r="O43" s="19">
        <f t="shared" si="4"/>
        <v>183.23</v>
      </c>
      <c r="P43" s="19">
        <f t="shared" si="4"/>
        <v>5.9929999999999994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zoomScale="80" zoomScaleNormal="80" workbookViewId="0">
      <selection activeCell="E16" sqref="E16"/>
    </sheetView>
  </sheetViews>
  <sheetFormatPr defaultRowHeight="15" x14ac:dyDescent="0.25"/>
  <cols>
    <col min="1" max="1" width="22.28515625" customWidth="1"/>
    <col min="2" max="2" width="55.7109375" customWidth="1"/>
    <col min="3" max="3" width="12" customWidth="1"/>
    <col min="4" max="5" width="10.5703125" customWidth="1"/>
    <col min="6" max="6" width="14.28515625" customWidth="1"/>
    <col min="7" max="7" width="14.7109375" customWidth="1"/>
    <col min="8" max="8" width="16" customWidth="1"/>
    <col min="9" max="10" width="9.5703125" customWidth="1"/>
    <col min="11" max="11" width="11" customWidth="1"/>
    <col min="12" max="12" width="10.7109375" customWidth="1"/>
    <col min="13" max="13" width="10.28515625" customWidth="1"/>
    <col min="14" max="14" width="10.85546875" customWidth="1"/>
    <col min="15" max="15" width="10.7109375" customWidth="1"/>
    <col min="16" max="16" width="9.5703125" customWidth="1"/>
  </cols>
  <sheetData>
    <row r="2" spans="1:16" ht="20.25" x14ac:dyDescent="0.3">
      <c r="A2" s="91" t="s">
        <v>0</v>
      </c>
      <c r="B2" s="7" t="s">
        <v>1</v>
      </c>
      <c r="C2" s="7" t="s">
        <v>2</v>
      </c>
      <c r="D2" s="93" t="s">
        <v>3</v>
      </c>
      <c r="E2" s="94"/>
      <c r="F2" s="95"/>
      <c r="G2" s="7" t="s">
        <v>4</v>
      </c>
      <c r="H2" s="7" t="s">
        <v>5</v>
      </c>
      <c r="I2" s="91" t="s">
        <v>153</v>
      </c>
      <c r="J2" s="91" t="s">
        <v>154</v>
      </c>
      <c r="K2" s="91" t="s">
        <v>155</v>
      </c>
      <c r="L2" s="91" t="s">
        <v>156</v>
      </c>
      <c r="M2" s="91" t="s">
        <v>157</v>
      </c>
      <c r="N2" s="91" t="s">
        <v>158</v>
      </c>
      <c r="O2" s="91" t="s">
        <v>159</v>
      </c>
      <c r="P2" s="91" t="s">
        <v>160</v>
      </c>
    </row>
    <row r="3" spans="1:16" ht="20.25" x14ac:dyDescent="0.3">
      <c r="A3" s="92"/>
      <c r="B3" s="8" t="s">
        <v>6</v>
      </c>
      <c r="C3" s="8" t="s">
        <v>6</v>
      </c>
      <c r="D3" s="9" t="s">
        <v>7</v>
      </c>
      <c r="E3" s="9" t="s">
        <v>8</v>
      </c>
      <c r="F3" s="9" t="s">
        <v>9</v>
      </c>
      <c r="G3" s="8" t="s">
        <v>10</v>
      </c>
      <c r="H3" s="8" t="s">
        <v>11</v>
      </c>
      <c r="I3" s="92"/>
      <c r="J3" s="92"/>
      <c r="K3" s="92"/>
      <c r="L3" s="92"/>
      <c r="M3" s="92"/>
      <c r="N3" s="92"/>
      <c r="O3" s="92"/>
      <c r="P3" s="92"/>
    </row>
    <row r="4" spans="1:16" ht="20.25" x14ac:dyDescent="0.3">
      <c r="A4" s="10" t="s">
        <v>85</v>
      </c>
      <c r="B4" s="11" t="s">
        <v>111</v>
      </c>
      <c r="C4" s="6">
        <v>25</v>
      </c>
      <c r="D4" s="5">
        <v>5.25</v>
      </c>
      <c r="E4" s="5">
        <v>7.38</v>
      </c>
      <c r="F4" s="5">
        <v>0</v>
      </c>
      <c r="G4" s="5">
        <v>89.58</v>
      </c>
      <c r="H4" s="6" t="s">
        <v>112</v>
      </c>
      <c r="I4" s="5">
        <v>0.01</v>
      </c>
      <c r="J4" s="5">
        <v>7.4999999999999997E-2</v>
      </c>
      <c r="K4" s="5">
        <v>65</v>
      </c>
      <c r="L4" s="5">
        <v>0.18</v>
      </c>
      <c r="M4" s="5">
        <v>220</v>
      </c>
      <c r="N4" s="5">
        <v>8.75</v>
      </c>
      <c r="O4" s="5">
        <v>125</v>
      </c>
      <c r="P4" s="5">
        <v>0.25</v>
      </c>
    </row>
    <row r="5" spans="1:16" ht="20.25" x14ac:dyDescent="0.3">
      <c r="A5" s="10" t="s">
        <v>113</v>
      </c>
      <c r="B5" s="11" t="s">
        <v>217</v>
      </c>
      <c r="C5" s="6">
        <v>250</v>
      </c>
      <c r="D5" s="5">
        <v>5.6</v>
      </c>
      <c r="E5" s="5">
        <v>6.42</v>
      </c>
      <c r="F5" s="5">
        <v>31.71</v>
      </c>
      <c r="G5" s="5">
        <v>208.61</v>
      </c>
      <c r="H5" s="6" t="s">
        <v>230</v>
      </c>
      <c r="I5" s="5">
        <v>0.06</v>
      </c>
      <c r="J5" s="5">
        <v>0.19</v>
      </c>
      <c r="K5" s="5">
        <v>33</v>
      </c>
      <c r="L5" s="5">
        <v>0.76</v>
      </c>
      <c r="M5" s="5">
        <v>186</v>
      </c>
      <c r="N5" s="5">
        <v>35</v>
      </c>
      <c r="O5" s="5">
        <v>168</v>
      </c>
      <c r="P5" s="5">
        <v>0.53</v>
      </c>
    </row>
    <row r="6" spans="1:16" ht="20.25" x14ac:dyDescent="0.3">
      <c r="A6" s="10" t="s">
        <v>16</v>
      </c>
      <c r="B6" s="11" t="s">
        <v>15</v>
      </c>
      <c r="C6" s="6" t="s">
        <v>31</v>
      </c>
      <c r="D6" s="5">
        <v>0.1</v>
      </c>
      <c r="E6" s="5">
        <v>0</v>
      </c>
      <c r="F6" s="5">
        <v>15.2</v>
      </c>
      <c r="G6" s="5">
        <v>61</v>
      </c>
      <c r="H6" s="6" t="s">
        <v>185</v>
      </c>
      <c r="I6" s="5">
        <v>0</v>
      </c>
      <c r="J6" s="5">
        <v>0.01</v>
      </c>
      <c r="K6" s="5">
        <v>0.38</v>
      </c>
      <c r="L6" s="5">
        <v>1.1599999999999999</v>
      </c>
      <c r="M6" s="5">
        <v>14.2</v>
      </c>
      <c r="N6" s="5">
        <v>2</v>
      </c>
      <c r="O6" s="5">
        <v>8.5</v>
      </c>
      <c r="P6" s="5">
        <v>0.4</v>
      </c>
    </row>
    <row r="7" spans="1:16" ht="20.25" x14ac:dyDescent="0.3">
      <c r="A7" s="11"/>
      <c r="B7" s="11" t="s">
        <v>114</v>
      </c>
      <c r="C7" s="6" t="s">
        <v>95</v>
      </c>
      <c r="D7" s="5">
        <v>4.6399999999999997</v>
      </c>
      <c r="E7" s="5">
        <v>0.99</v>
      </c>
      <c r="F7" s="5">
        <v>26.11</v>
      </c>
      <c r="G7" s="5">
        <v>132</v>
      </c>
      <c r="H7" s="6" t="s">
        <v>174</v>
      </c>
      <c r="I7" s="5">
        <v>0.08</v>
      </c>
      <c r="J7" s="5">
        <v>0.06</v>
      </c>
      <c r="K7" s="5">
        <v>3</v>
      </c>
      <c r="L7" s="5">
        <v>0.13</v>
      </c>
      <c r="M7" s="5">
        <v>30.2</v>
      </c>
      <c r="N7" s="5">
        <v>18.3</v>
      </c>
      <c r="O7" s="5">
        <v>51.7</v>
      </c>
      <c r="P7" s="5">
        <v>0.73</v>
      </c>
    </row>
    <row r="8" spans="1:16" ht="20.25" x14ac:dyDescent="0.3">
      <c r="A8" s="11"/>
      <c r="B8" s="11" t="s">
        <v>184</v>
      </c>
      <c r="C8" s="6" t="s">
        <v>33</v>
      </c>
      <c r="D8" s="5">
        <v>1.32</v>
      </c>
      <c r="E8" s="5">
        <v>0.24</v>
      </c>
      <c r="F8" s="5">
        <v>7.92</v>
      </c>
      <c r="G8" s="5">
        <v>34.159999999999997</v>
      </c>
      <c r="H8" s="6" t="s">
        <v>181</v>
      </c>
      <c r="I8" s="5">
        <v>3.5999999999999997E-2</v>
      </c>
      <c r="J8" s="5">
        <v>1.6E-2</v>
      </c>
      <c r="K8" s="5">
        <v>0</v>
      </c>
      <c r="L8" s="5">
        <v>0</v>
      </c>
      <c r="M8" s="5">
        <v>7</v>
      </c>
      <c r="N8" s="5">
        <v>9.4</v>
      </c>
      <c r="O8" s="5">
        <v>31.6</v>
      </c>
      <c r="P8" s="5">
        <v>0.78</v>
      </c>
    </row>
    <row r="9" spans="1:16" ht="20.25" x14ac:dyDescent="0.3">
      <c r="A9" s="11" t="s">
        <v>20</v>
      </c>
      <c r="B9" s="11"/>
      <c r="C9" s="10">
        <v>545</v>
      </c>
      <c r="D9" s="19">
        <f>SUM(D4:D8)</f>
        <v>16.91</v>
      </c>
      <c r="E9" s="19">
        <f>SUM(E4:E8)</f>
        <v>15.030000000000001</v>
      </c>
      <c r="F9" s="19">
        <f>SUM(F4:F8)</f>
        <v>80.94</v>
      </c>
      <c r="G9" s="19">
        <f>SUM(G4:G8)</f>
        <v>525.35</v>
      </c>
      <c r="H9" s="10"/>
      <c r="I9" s="19">
        <f t="shared" ref="I9:P9" si="0">SUM(I4:I8)</f>
        <v>0.186</v>
      </c>
      <c r="J9" s="19">
        <f t="shared" si="0"/>
        <v>0.35100000000000003</v>
      </c>
      <c r="K9" s="19">
        <f t="shared" si="0"/>
        <v>101.38</v>
      </c>
      <c r="L9" s="19">
        <f t="shared" si="0"/>
        <v>2.2299999999999995</v>
      </c>
      <c r="M9" s="19">
        <f t="shared" si="0"/>
        <v>457.4</v>
      </c>
      <c r="N9" s="19">
        <f t="shared" si="0"/>
        <v>73.45</v>
      </c>
      <c r="O9" s="19">
        <f t="shared" si="0"/>
        <v>384.8</v>
      </c>
      <c r="P9" s="19">
        <f t="shared" si="0"/>
        <v>2.6900000000000004</v>
      </c>
    </row>
    <row r="10" spans="1:16" ht="20.25" x14ac:dyDescent="0.3">
      <c r="A10" s="11"/>
      <c r="B10" s="11" t="s">
        <v>223</v>
      </c>
      <c r="C10" s="6" t="s">
        <v>22</v>
      </c>
      <c r="D10" s="5">
        <v>0.92</v>
      </c>
      <c r="E10" s="5">
        <v>4.25</v>
      </c>
      <c r="F10" s="5">
        <v>5.0199999999999996</v>
      </c>
      <c r="G10" s="5">
        <v>54.1</v>
      </c>
      <c r="H10" s="6" t="s">
        <v>229</v>
      </c>
      <c r="I10" s="5">
        <v>0.02</v>
      </c>
      <c r="J10" s="5">
        <v>0.02</v>
      </c>
      <c r="K10" s="5">
        <v>1.57</v>
      </c>
      <c r="L10" s="5">
        <v>9.33</v>
      </c>
      <c r="M10" s="5">
        <v>38</v>
      </c>
      <c r="N10" s="5">
        <v>13</v>
      </c>
      <c r="O10" s="5">
        <v>18</v>
      </c>
      <c r="P10" s="5">
        <v>0.3</v>
      </c>
    </row>
    <row r="11" spans="1:16" ht="20.25" x14ac:dyDescent="0.3">
      <c r="A11" s="11"/>
      <c r="B11" s="11" t="s">
        <v>115</v>
      </c>
      <c r="C11" s="6">
        <v>200</v>
      </c>
      <c r="D11" s="5">
        <v>1.61</v>
      </c>
      <c r="E11" s="5">
        <v>2.04</v>
      </c>
      <c r="F11" s="5">
        <v>12.69</v>
      </c>
      <c r="G11" s="5">
        <v>95.35</v>
      </c>
      <c r="H11" s="6" t="s">
        <v>57</v>
      </c>
      <c r="I11" s="5">
        <v>3.1999999999999994E-2</v>
      </c>
      <c r="J11" s="5">
        <v>3.1199999999999999E-2</v>
      </c>
      <c r="K11" s="5">
        <v>107.592</v>
      </c>
      <c r="L11" s="5">
        <v>6.4</v>
      </c>
      <c r="M11" s="5">
        <v>22.090000000000003</v>
      </c>
      <c r="N11" s="5">
        <v>12.88</v>
      </c>
      <c r="O11" s="5">
        <v>29.139999999999997</v>
      </c>
      <c r="P11" s="5">
        <v>0.46699999999999997</v>
      </c>
    </row>
    <row r="12" spans="1:16" ht="20.25" x14ac:dyDescent="0.3">
      <c r="A12" s="10" t="s">
        <v>24</v>
      </c>
      <c r="B12" s="11" t="s">
        <v>152</v>
      </c>
      <c r="C12" s="6" t="s">
        <v>19</v>
      </c>
      <c r="D12" s="5">
        <v>10.24</v>
      </c>
      <c r="E12" s="5">
        <v>9.69</v>
      </c>
      <c r="F12" s="5">
        <v>6.26</v>
      </c>
      <c r="G12" s="5">
        <v>198.06</v>
      </c>
      <c r="H12" s="6" t="s">
        <v>83</v>
      </c>
      <c r="I12" s="5">
        <v>0.15</v>
      </c>
      <c r="J12" s="5">
        <v>0.21</v>
      </c>
      <c r="K12" s="5">
        <v>57.72</v>
      </c>
      <c r="L12" s="5">
        <v>2.0499999999999998</v>
      </c>
      <c r="M12" s="5">
        <v>60.13</v>
      </c>
      <c r="N12" s="5">
        <v>28.3</v>
      </c>
      <c r="O12" s="5">
        <v>211.76</v>
      </c>
      <c r="P12" s="5">
        <v>1.1200000000000001</v>
      </c>
    </row>
    <row r="13" spans="1:16" ht="20.25" x14ac:dyDescent="0.3">
      <c r="A13" s="35"/>
      <c r="B13" s="11" t="s">
        <v>27</v>
      </c>
      <c r="C13" s="6" t="s">
        <v>28</v>
      </c>
      <c r="D13" s="5">
        <v>3.18</v>
      </c>
      <c r="E13" s="5">
        <v>4.25</v>
      </c>
      <c r="F13" s="5">
        <v>19.78</v>
      </c>
      <c r="G13" s="5">
        <v>130.66</v>
      </c>
      <c r="H13" s="6" t="s">
        <v>29</v>
      </c>
      <c r="I13" s="5">
        <v>0.12</v>
      </c>
      <c r="J13" s="5">
        <v>0.11</v>
      </c>
      <c r="K13" s="5">
        <v>19.78</v>
      </c>
      <c r="L13" s="5">
        <v>5.0999999999999996</v>
      </c>
      <c r="M13" s="5">
        <v>41.99</v>
      </c>
      <c r="N13" s="5">
        <v>28.2</v>
      </c>
      <c r="O13" s="5">
        <v>85.4</v>
      </c>
      <c r="P13" s="5">
        <v>1.06</v>
      </c>
    </row>
    <row r="14" spans="1:16" ht="20.25" x14ac:dyDescent="0.3">
      <c r="A14" s="11"/>
      <c r="B14" s="11" t="s">
        <v>224</v>
      </c>
      <c r="C14" s="6">
        <v>200</v>
      </c>
      <c r="D14" s="5">
        <v>1.34</v>
      </c>
      <c r="E14" s="5">
        <v>0.6</v>
      </c>
      <c r="F14" s="5">
        <v>15.36</v>
      </c>
      <c r="G14" s="5">
        <v>64</v>
      </c>
      <c r="H14" s="6" t="s">
        <v>174</v>
      </c>
      <c r="I14" s="5">
        <v>0.06</v>
      </c>
      <c r="J14" s="5">
        <v>0.1</v>
      </c>
      <c r="K14" s="5">
        <v>60</v>
      </c>
      <c r="L14" s="5">
        <v>70</v>
      </c>
      <c r="M14" s="5">
        <v>90</v>
      </c>
      <c r="N14" s="5">
        <v>0</v>
      </c>
      <c r="O14" s="5">
        <v>46</v>
      </c>
      <c r="P14" s="5">
        <v>2.4</v>
      </c>
    </row>
    <row r="15" spans="1:16" ht="20.25" x14ac:dyDescent="0.3">
      <c r="A15" s="11"/>
      <c r="B15" s="11" t="s">
        <v>18</v>
      </c>
      <c r="C15" s="6" t="s">
        <v>32</v>
      </c>
      <c r="D15" s="5">
        <v>3.04</v>
      </c>
      <c r="E15" s="5">
        <v>0.32</v>
      </c>
      <c r="F15" s="5">
        <v>19.68</v>
      </c>
      <c r="G15" s="5">
        <v>93.76</v>
      </c>
      <c r="H15" s="6" t="s">
        <v>179</v>
      </c>
      <c r="I15" s="5">
        <v>4.3999999999999997E-2</v>
      </c>
      <c r="J15" s="5">
        <v>1.2E-2</v>
      </c>
      <c r="K15" s="5">
        <v>0</v>
      </c>
      <c r="L15" s="5">
        <v>0</v>
      </c>
      <c r="M15" s="5">
        <v>8</v>
      </c>
      <c r="N15" s="5">
        <v>5.6</v>
      </c>
      <c r="O15" s="5">
        <v>26</v>
      </c>
      <c r="P15" s="5">
        <v>0.44</v>
      </c>
    </row>
    <row r="16" spans="1:16" ht="20.25" x14ac:dyDescent="0.3">
      <c r="A16" s="11"/>
      <c r="B16" s="11" t="s">
        <v>184</v>
      </c>
      <c r="C16" s="6">
        <v>30</v>
      </c>
      <c r="D16" s="5">
        <v>1.98</v>
      </c>
      <c r="E16" s="5">
        <v>0.36</v>
      </c>
      <c r="F16" s="5">
        <v>11.88</v>
      </c>
      <c r="G16" s="5">
        <v>51.24</v>
      </c>
      <c r="H16" s="6" t="s">
        <v>181</v>
      </c>
      <c r="I16" s="5">
        <v>0.06</v>
      </c>
      <c r="J16" s="5">
        <v>0.03</v>
      </c>
      <c r="K16" s="5">
        <v>0</v>
      </c>
      <c r="L16" s="5">
        <v>0</v>
      </c>
      <c r="M16" s="5">
        <v>10.5</v>
      </c>
      <c r="N16" s="5">
        <v>14.1</v>
      </c>
      <c r="O16" s="5">
        <v>47.4</v>
      </c>
      <c r="P16" s="5">
        <v>1.17</v>
      </c>
    </row>
    <row r="17" spans="1:16" ht="20.25" x14ac:dyDescent="0.3">
      <c r="A17" s="11"/>
      <c r="B17" s="11" t="s">
        <v>249</v>
      </c>
      <c r="C17" s="6" t="s">
        <v>244</v>
      </c>
      <c r="D17" s="5">
        <v>0.44</v>
      </c>
      <c r="E17" s="5">
        <v>0.33</v>
      </c>
      <c r="F17" s="5">
        <v>11.33</v>
      </c>
      <c r="G17" s="5">
        <v>50.05</v>
      </c>
      <c r="H17" s="6" t="s">
        <v>180</v>
      </c>
      <c r="I17" s="5">
        <v>2.1999999999999999E-2</v>
      </c>
      <c r="J17" s="5">
        <v>3.3000000000000002E-2</v>
      </c>
      <c r="K17" s="5">
        <v>2.2000000000000002</v>
      </c>
      <c r="L17" s="5">
        <v>5.5</v>
      </c>
      <c r="M17" s="5">
        <v>20.9</v>
      </c>
      <c r="N17" s="5">
        <v>13.2</v>
      </c>
      <c r="O17" s="5">
        <v>17.600000000000001</v>
      </c>
      <c r="P17" s="5">
        <v>2.5299999999999998</v>
      </c>
    </row>
    <row r="18" spans="1:16" ht="20.25" x14ac:dyDescent="0.3">
      <c r="A18" s="6" t="s">
        <v>34</v>
      </c>
      <c r="B18" s="11"/>
      <c r="C18" s="10">
        <v>880</v>
      </c>
      <c r="D18" s="19">
        <f>SUM(D10:D17)</f>
        <v>22.75</v>
      </c>
      <c r="E18" s="19">
        <f>SUM(E10:E17)</f>
        <v>21.84</v>
      </c>
      <c r="F18" s="19">
        <f>SUM(F10:F17)</f>
        <v>101.99999999999999</v>
      </c>
      <c r="G18" s="19">
        <f>SUM(G10:G17)</f>
        <v>737.21999999999991</v>
      </c>
      <c r="H18" s="10"/>
      <c r="I18" s="19">
        <f t="shared" ref="I18:P18" si="1">SUM(I10:I17)</f>
        <v>0.5079999999999999</v>
      </c>
      <c r="J18" s="19">
        <f t="shared" si="1"/>
        <v>0.54620000000000002</v>
      </c>
      <c r="K18" s="19">
        <f t="shared" si="1"/>
        <v>248.86199999999999</v>
      </c>
      <c r="L18" s="19">
        <f t="shared" si="1"/>
        <v>98.38</v>
      </c>
      <c r="M18" s="19">
        <f t="shared" si="1"/>
        <v>291.61</v>
      </c>
      <c r="N18" s="19">
        <f t="shared" si="1"/>
        <v>115.28</v>
      </c>
      <c r="O18" s="19">
        <f t="shared" si="1"/>
        <v>481.29999999999995</v>
      </c>
      <c r="P18" s="19">
        <f t="shared" si="1"/>
        <v>9.4870000000000001</v>
      </c>
    </row>
    <row r="19" spans="1:16" ht="20.25" x14ac:dyDescent="0.3">
      <c r="A19" s="10" t="s">
        <v>36</v>
      </c>
      <c r="B19" s="11" t="s">
        <v>76</v>
      </c>
      <c r="C19" s="6" t="s">
        <v>28</v>
      </c>
      <c r="D19" s="5">
        <v>2.8</v>
      </c>
      <c r="E19" s="5">
        <v>7.4</v>
      </c>
      <c r="F19" s="5">
        <v>13.6</v>
      </c>
      <c r="G19" s="5">
        <v>133.4</v>
      </c>
      <c r="H19" s="6" t="s">
        <v>169</v>
      </c>
      <c r="I19" s="5">
        <v>7.0000000000000007E-2</v>
      </c>
      <c r="J19" s="5">
        <v>0.08</v>
      </c>
      <c r="K19" s="5">
        <v>384</v>
      </c>
      <c r="L19" s="5">
        <v>12.2</v>
      </c>
      <c r="M19" s="5">
        <v>56</v>
      </c>
      <c r="N19" s="5">
        <v>29</v>
      </c>
      <c r="O19" s="5">
        <v>70</v>
      </c>
      <c r="P19" s="5">
        <v>1.02</v>
      </c>
    </row>
    <row r="20" spans="1:16" ht="20.25" x14ac:dyDescent="0.3">
      <c r="A20" s="11"/>
      <c r="B20" s="11" t="s">
        <v>183</v>
      </c>
      <c r="C20" s="6" t="s">
        <v>31</v>
      </c>
      <c r="D20" s="5">
        <v>0.3</v>
      </c>
      <c r="E20" s="5">
        <v>0.2</v>
      </c>
      <c r="F20" s="5">
        <v>11.1</v>
      </c>
      <c r="G20" s="5">
        <v>46.7</v>
      </c>
      <c r="H20" s="6" t="s">
        <v>168</v>
      </c>
      <c r="I20" s="5">
        <v>0.01</v>
      </c>
      <c r="J20" s="5">
        <v>0.01</v>
      </c>
      <c r="K20" s="5">
        <v>1.58</v>
      </c>
      <c r="L20" s="5">
        <v>3.12</v>
      </c>
      <c r="M20" s="5">
        <v>10</v>
      </c>
      <c r="N20" s="5">
        <v>4.7</v>
      </c>
      <c r="O20" s="5">
        <v>6.1</v>
      </c>
      <c r="P20" s="5">
        <v>1.02</v>
      </c>
    </row>
    <row r="21" spans="1:16" ht="20.25" x14ac:dyDescent="0.3">
      <c r="A21" s="11"/>
      <c r="B21" s="11" t="s">
        <v>184</v>
      </c>
      <c r="C21" s="6" t="s">
        <v>33</v>
      </c>
      <c r="D21" s="5">
        <v>1.32</v>
      </c>
      <c r="E21" s="5">
        <v>0.24</v>
      </c>
      <c r="F21" s="5">
        <v>7.92</v>
      </c>
      <c r="G21" s="5">
        <v>34.159999999999997</v>
      </c>
      <c r="H21" s="6" t="s">
        <v>181</v>
      </c>
      <c r="I21" s="5">
        <v>3.5999999999999997E-2</v>
      </c>
      <c r="J21" s="5">
        <v>1.6E-2</v>
      </c>
      <c r="K21" s="5">
        <v>0</v>
      </c>
      <c r="L21" s="5">
        <v>0</v>
      </c>
      <c r="M21" s="5">
        <v>7</v>
      </c>
      <c r="N21" s="5">
        <v>9.4</v>
      </c>
      <c r="O21" s="5">
        <v>31.6</v>
      </c>
      <c r="P21" s="5">
        <v>0.78</v>
      </c>
    </row>
    <row r="22" spans="1:16" ht="20.25" x14ac:dyDescent="0.3">
      <c r="A22" s="11" t="s">
        <v>39</v>
      </c>
      <c r="B22" s="11"/>
      <c r="C22" s="10">
        <v>370</v>
      </c>
      <c r="D22" s="19">
        <f>SUM(D19:D21)</f>
        <v>4.42</v>
      </c>
      <c r="E22" s="19">
        <f>SUM(E19:E21)</f>
        <v>7.8400000000000007</v>
      </c>
      <c r="F22" s="19">
        <f>SUM(F19:F21)</f>
        <v>32.619999999999997</v>
      </c>
      <c r="G22" s="19">
        <f>SUM(G19:G21)</f>
        <v>214.26000000000002</v>
      </c>
      <c r="H22" s="10"/>
      <c r="I22" s="19">
        <f t="shared" ref="I22:P22" si="2">SUM(I19:I21)</f>
        <v>0.11599999999999999</v>
      </c>
      <c r="J22" s="19">
        <f t="shared" si="2"/>
        <v>0.106</v>
      </c>
      <c r="K22" s="19">
        <f t="shared" si="2"/>
        <v>385.58</v>
      </c>
      <c r="L22" s="19">
        <f t="shared" si="2"/>
        <v>15.32</v>
      </c>
      <c r="M22" s="19">
        <f t="shared" si="2"/>
        <v>73</v>
      </c>
      <c r="N22" s="19">
        <f t="shared" si="2"/>
        <v>43.1</v>
      </c>
      <c r="O22" s="19">
        <f t="shared" si="2"/>
        <v>107.69999999999999</v>
      </c>
      <c r="P22" s="19">
        <f t="shared" si="2"/>
        <v>2.8200000000000003</v>
      </c>
    </row>
    <row r="23" spans="1:16" ht="20.25" x14ac:dyDescent="0.3">
      <c r="A23" s="10" t="s">
        <v>118</v>
      </c>
      <c r="B23" s="11" t="s">
        <v>204</v>
      </c>
      <c r="C23" s="6">
        <v>200</v>
      </c>
      <c r="D23" s="5">
        <v>15.790000000000001</v>
      </c>
      <c r="E23" s="5">
        <v>15.750000000000002</v>
      </c>
      <c r="F23" s="5">
        <v>16.64</v>
      </c>
      <c r="G23" s="5">
        <v>263.81</v>
      </c>
      <c r="H23" s="6" t="s">
        <v>231</v>
      </c>
      <c r="I23" s="5">
        <v>0.13</v>
      </c>
      <c r="J23" s="5">
        <v>0.19</v>
      </c>
      <c r="K23" s="5">
        <v>27.3</v>
      </c>
      <c r="L23" s="5">
        <v>9.5299999999999994</v>
      </c>
      <c r="M23" s="5">
        <v>36</v>
      </c>
      <c r="N23" s="5">
        <v>45</v>
      </c>
      <c r="O23" s="5">
        <v>201</v>
      </c>
      <c r="P23" s="5">
        <v>3.23</v>
      </c>
    </row>
    <row r="24" spans="1:16" ht="20.25" x14ac:dyDescent="0.3">
      <c r="A24" s="10" t="s">
        <v>16</v>
      </c>
      <c r="B24" s="11" t="s">
        <v>51</v>
      </c>
      <c r="C24" s="6" t="s">
        <v>31</v>
      </c>
      <c r="D24" s="5">
        <v>0.3</v>
      </c>
      <c r="E24" s="5">
        <v>0</v>
      </c>
      <c r="F24" s="5">
        <v>17.18</v>
      </c>
      <c r="G24" s="5">
        <v>69.650000000000006</v>
      </c>
      <c r="H24" s="6" t="s">
        <v>52</v>
      </c>
      <c r="I24" s="5">
        <v>0</v>
      </c>
      <c r="J24" s="5">
        <v>0</v>
      </c>
      <c r="K24" s="5">
        <v>9</v>
      </c>
      <c r="L24" s="5">
        <v>0.1</v>
      </c>
      <c r="M24" s="5">
        <v>50</v>
      </c>
      <c r="N24" s="5">
        <v>1.26</v>
      </c>
      <c r="O24" s="5">
        <v>2.58</v>
      </c>
      <c r="P24" s="5">
        <v>7.0000000000000007E-2</v>
      </c>
    </row>
    <row r="25" spans="1:16" ht="20.25" x14ac:dyDescent="0.3">
      <c r="A25" s="11"/>
      <c r="B25" s="11" t="s">
        <v>18</v>
      </c>
      <c r="C25" s="6" t="s">
        <v>33</v>
      </c>
      <c r="D25" s="5">
        <v>1.52</v>
      </c>
      <c r="E25" s="5">
        <v>0.16</v>
      </c>
      <c r="F25" s="5">
        <v>9.84</v>
      </c>
      <c r="G25" s="5">
        <v>46.88</v>
      </c>
      <c r="H25" s="6" t="s">
        <v>179</v>
      </c>
      <c r="I25" s="5">
        <v>2.1999999999999999E-2</v>
      </c>
      <c r="J25" s="5">
        <v>6.0000000000000001E-3</v>
      </c>
      <c r="K25" s="5">
        <v>0</v>
      </c>
      <c r="L25" s="5">
        <v>0</v>
      </c>
      <c r="M25" s="5">
        <v>4</v>
      </c>
      <c r="N25" s="5">
        <v>2.8</v>
      </c>
      <c r="O25" s="5">
        <v>13</v>
      </c>
      <c r="P25" s="5">
        <v>0.22</v>
      </c>
    </row>
    <row r="26" spans="1:16" ht="20.25" x14ac:dyDescent="0.3">
      <c r="A26" s="11"/>
      <c r="B26" s="11" t="s">
        <v>184</v>
      </c>
      <c r="C26" s="6" t="s">
        <v>33</v>
      </c>
      <c r="D26" s="5">
        <v>1.32</v>
      </c>
      <c r="E26" s="5">
        <v>0.24</v>
      </c>
      <c r="F26" s="5">
        <v>7.92</v>
      </c>
      <c r="G26" s="5">
        <v>34.159999999999997</v>
      </c>
      <c r="H26" s="6" t="s">
        <v>181</v>
      </c>
      <c r="I26" s="5">
        <v>3.5999999999999997E-2</v>
      </c>
      <c r="J26" s="5">
        <v>1.6E-2</v>
      </c>
      <c r="K26" s="5">
        <v>0</v>
      </c>
      <c r="L26" s="5">
        <v>0</v>
      </c>
      <c r="M26" s="5">
        <v>7</v>
      </c>
      <c r="N26" s="5">
        <v>9.4</v>
      </c>
      <c r="O26" s="5">
        <v>31.6</v>
      </c>
      <c r="P26" s="5">
        <v>0.78</v>
      </c>
    </row>
    <row r="27" spans="1:16" ht="20.25" x14ac:dyDescent="0.3">
      <c r="A27" s="11"/>
      <c r="B27" s="11" t="s">
        <v>250</v>
      </c>
      <c r="C27" s="6" t="s">
        <v>245</v>
      </c>
      <c r="D27" s="5">
        <v>1.5</v>
      </c>
      <c r="E27" s="5">
        <v>5</v>
      </c>
      <c r="F27" s="5">
        <v>21</v>
      </c>
      <c r="G27" s="5">
        <v>94.5</v>
      </c>
      <c r="H27" s="6" t="s">
        <v>180</v>
      </c>
      <c r="I27" s="5">
        <v>4.3999999999999997E-2</v>
      </c>
      <c r="J27" s="5">
        <v>3.3000000000000002E-2</v>
      </c>
      <c r="K27" s="5">
        <v>0</v>
      </c>
      <c r="L27" s="5">
        <v>10</v>
      </c>
      <c r="M27" s="5">
        <v>8</v>
      </c>
      <c r="N27" s="5">
        <v>44</v>
      </c>
      <c r="O27" s="5">
        <v>28</v>
      </c>
      <c r="P27" s="5">
        <v>0.6</v>
      </c>
    </row>
    <row r="28" spans="1:16" ht="20.25" x14ac:dyDescent="0.3">
      <c r="A28" s="11" t="s">
        <v>20</v>
      </c>
      <c r="B28" s="11"/>
      <c r="C28" s="10">
        <v>540</v>
      </c>
      <c r="D28" s="19">
        <f>SUM(D23:D27)</f>
        <v>20.43</v>
      </c>
      <c r="E28" s="19">
        <f>SUM(E23:E27)</f>
        <v>21.150000000000002</v>
      </c>
      <c r="F28" s="19">
        <f>SUM(F23:F27)</f>
        <v>72.58</v>
      </c>
      <c r="G28" s="19">
        <f>SUM(G23:G27)</f>
        <v>509</v>
      </c>
      <c r="H28" s="10"/>
      <c r="I28" s="19">
        <f t="shared" ref="I28:P28" si="3">SUM(I23:I27)</f>
        <v>0.23199999999999998</v>
      </c>
      <c r="J28" s="19">
        <f t="shared" si="3"/>
        <v>0.24500000000000002</v>
      </c>
      <c r="K28" s="19">
        <f t="shared" si="3"/>
        <v>36.299999999999997</v>
      </c>
      <c r="L28" s="19">
        <f t="shared" si="3"/>
        <v>19.63</v>
      </c>
      <c r="M28" s="19">
        <f t="shared" si="3"/>
        <v>105</v>
      </c>
      <c r="N28" s="19">
        <f t="shared" si="3"/>
        <v>102.46</v>
      </c>
      <c r="O28" s="19">
        <f t="shared" si="3"/>
        <v>276.18</v>
      </c>
      <c r="P28" s="19">
        <f t="shared" si="3"/>
        <v>4.8999999999999995</v>
      </c>
    </row>
    <row r="29" spans="1:16" ht="20.25" x14ac:dyDescent="0.3">
      <c r="A29" s="10" t="s">
        <v>24</v>
      </c>
      <c r="B29" s="11" t="s">
        <v>222</v>
      </c>
      <c r="C29" s="6" t="s">
        <v>22</v>
      </c>
      <c r="D29" s="5">
        <v>1.2</v>
      </c>
      <c r="E29" s="5">
        <v>4.2</v>
      </c>
      <c r="F29" s="5">
        <v>6</v>
      </c>
      <c r="G29" s="5">
        <v>68</v>
      </c>
      <c r="H29" s="6" t="s">
        <v>226</v>
      </c>
      <c r="I29" s="5">
        <v>0.03</v>
      </c>
      <c r="J29" s="5">
        <v>0.03</v>
      </c>
      <c r="K29" s="5">
        <v>560</v>
      </c>
      <c r="L29" s="5">
        <v>3.23</v>
      </c>
      <c r="M29" s="5">
        <v>18</v>
      </c>
      <c r="N29" s="5">
        <v>23</v>
      </c>
      <c r="O29" s="5">
        <v>37</v>
      </c>
      <c r="P29" s="5">
        <v>0.65</v>
      </c>
    </row>
    <row r="30" spans="1:16" ht="20.25" x14ac:dyDescent="0.3">
      <c r="A30" s="11"/>
      <c r="B30" s="11" t="s">
        <v>146</v>
      </c>
      <c r="C30" s="6" t="s">
        <v>48</v>
      </c>
      <c r="D30" s="5">
        <v>1.7020000000000004</v>
      </c>
      <c r="E30" s="5">
        <v>3.3050000000000002</v>
      </c>
      <c r="F30" s="5">
        <v>6.7679999999999998</v>
      </c>
      <c r="G30" s="5">
        <v>94.15</v>
      </c>
      <c r="H30" s="6" t="s">
        <v>119</v>
      </c>
      <c r="I30" s="5">
        <v>3.6000000000000004E-2</v>
      </c>
      <c r="J30" s="5">
        <v>4.02E-2</v>
      </c>
      <c r="K30" s="5">
        <v>120.69999999999999</v>
      </c>
      <c r="L30" s="5">
        <v>10.118</v>
      </c>
      <c r="M30" s="5">
        <v>29</v>
      </c>
      <c r="N30" s="5">
        <v>16.669</v>
      </c>
      <c r="O30" s="5">
        <v>34.870000000000005</v>
      </c>
      <c r="P30" s="5">
        <v>0.624</v>
      </c>
    </row>
    <row r="31" spans="1:16" ht="20.25" x14ac:dyDescent="0.3">
      <c r="A31" s="11"/>
      <c r="B31" s="11" t="s">
        <v>116</v>
      </c>
      <c r="C31" s="6">
        <v>90</v>
      </c>
      <c r="D31" s="5">
        <v>11.56</v>
      </c>
      <c r="E31" s="5">
        <v>14.416000000000002</v>
      </c>
      <c r="F31" s="5">
        <v>13.88</v>
      </c>
      <c r="G31" s="5">
        <v>209.8</v>
      </c>
      <c r="H31" s="6" t="s">
        <v>69</v>
      </c>
      <c r="I31" s="5">
        <v>4.4999999999999998E-2</v>
      </c>
      <c r="J31" s="5">
        <v>0.11</v>
      </c>
      <c r="K31" s="5">
        <v>1.86</v>
      </c>
      <c r="L31" s="5">
        <v>0.37</v>
      </c>
      <c r="M31" s="5">
        <v>36.799999999999997</v>
      </c>
      <c r="N31" s="5">
        <v>20.91</v>
      </c>
      <c r="O31" s="5">
        <v>145.63</v>
      </c>
      <c r="P31" s="5">
        <v>1.1399999999999999</v>
      </c>
    </row>
    <row r="32" spans="1:16" ht="20.25" x14ac:dyDescent="0.3">
      <c r="A32" s="11"/>
      <c r="B32" s="11" t="s">
        <v>117</v>
      </c>
      <c r="C32" s="6" t="s">
        <v>28</v>
      </c>
      <c r="D32" s="5">
        <v>5.4</v>
      </c>
      <c r="E32" s="5">
        <v>4.8899999999999997</v>
      </c>
      <c r="F32" s="5">
        <v>32.81</v>
      </c>
      <c r="G32" s="5">
        <v>134</v>
      </c>
      <c r="H32" s="6" t="s">
        <v>94</v>
      </c>
      <c r="I32" s="5">
        <v>0.06</v>
      </c>
      <c r="J32" s="5">
        <v>0.03</v>
      </c>
      <c r="K32" s="5">
        <v>18.39</v>
      </c>
      <c r="L32" s="5">
        <v>0</v>
      </c>
      <c r="M32" s="5">
        <v>12</v>
      </c>
      <c r="N32" s="5">
        <v>7.2</v>
      </c>
      <c r="O32" s="5">
        <v>50</v>
      </c>
      <c r="P32" s="5">
        <v>0.72</v>
      </c>
    </row>
    <row r="33" spans="1:16" ht="20.25" x14ac:dyDescent="0.3">
      <c r="A33" s="11"/>
      <c r="B33" s="11" t="s">
        <v>42</v>
      </c>
      <c r="C33" s="6" t="s">
        <v>31</v>
      </c>
      <c r="D33" s="5">
        <v>5.84</v>
      </c>
      <c r="E33" s="5">
        <v>4.68</v>
      </c>
      <c r="F33" s="5">
        <v>19.329999999999998</v>
      </c>
      <c r="G33" s="5">
        <v>130.38999999999999</v>
      </c>
      <c r="H33" s="6" t="s">
        <v>43</v>
      </c>
      <c r="I33" s="5">
        <v>0.06</v>
      </c>
      <c r="J33" s="5">
        <v>0.24</v>
      </c>
      <c r="K33" s="5">
        <v>26.44</v>
      </c>
      <c r="L33" s="5">
        <v>1.04</v>
      </c>
      <c r="M33" s="5">
        <v>270.35000000000002</v>
      </c>
      <c r="N33" s="5">
        <v>31.2</v>
      </c>
      <c r="O33" s="5">
        <v>167.2</v>
      </c>
      <c r="P33" s="5">
        <v>0.57999999999999996</v>
      </c>
    </row>
    <row r="34" spans="1:16" ht="20.25" x14ac:dyDescent="0.3">
      <c r="A34" s="11"/>
      <c r="B34" s="11" t="s">
        <v>18</v>
      </c>
      <c r="C34" s="6">
        <v>50</v>
      </c>
      <c r="D34" s="5">
        <v>3.8</v>
      </c>
      <c r="E34" s="5">
        <v>0.4</v>
      </c>
      <c r="F34" s="5">
        <v>24.6</v>
      </c>
      <c r="G34" s="5">
        <v>117.2</v>
      </c>
      <c r="H34" s="6" t="s">
        <v>179</v>
      </c>
      <c r="I34" s="5">
        <v>5.5E-2</v>
      </c>
      <c r="J34" s="5">
        <v>1.4999999999999999E-2</v>
      </c>
      <c r="K34" s="5">
        <v>0</v>
      </c>
      <c r="L34" s="5">
        <v>0</v>
      </c>
      <c r="M34" s="5">
        <v>10</v>
      </c>
      <c r="N34" s="5">
        <v>7</v>
      </c>
      <c r="O34" s="5">
        <v>32.5</v>
      </c>
      <c r="P34" s="5">
        <v>0.55000000000000004</v>
      </c>
    </row>
    <row r="35" spans="1:16" ht="20.25" x14ac:dyDescent="0.3">
      <c r="A35" s="11"/>
      <c r="B35" s="11" t="s">
        <v>184</v>
      </c>
      <c r="C35" s="6">
        <v>30</v>
      </c>
      <c r="D35" s="5">
        <v>1.98</v>
      </c>
      <c r="E35" s="5">
        <v>0.36</v>
      </c>
      <c r="F35" s="5">
        <v>11.88</v>
      </c>
      <c r="G35" s="5">
        <v>51.24</v>
      </c>
      <c r="H35" s="6" t="s">
        <v>181</v>
      </c>
      <c r="I35" s="5">
        <v>0.06</v>
      </c>
      <c r="J35" s="5">
        <v>0.03</v>
      </c>
      <c r="K35" s="5">
        <v>0</v>
      </c>
      <c r="L35" s="5">
        <v>0</v>
      </c>
      <c r="M35" s="5">
        <v>10.5</v>
      </c>
      <c r="N35" s="5">
        <v>14.1</v>
      </c>
      <c r="O35" s="5">
        <v>47.4</v>
      </c>
      <c r="P35" s="5">
        <v>1.17</v>
      </c>
    </row>
    <row r="36" spans="1:16" ht="20.25" x14ac:dyDescent="0.3">
      <c r="A36" s="11" t="s">
        <v>34</v>
      </c>
      <c r="B36" s="11"/>
      <c r="C36" s="10">
        <v>785</v>
      </c>
      <c r="D36" s="19">
        <f>SUM(D29:D35)</f>
        <v>31.482000000000003</v>
      </c>
      <c r="E36" s="19">
        <f>SUM(E29:E35)</f>
        <v>32.251000000000005</v>
      </c>
      <c r="F36" s="19">
        <f>SUM(F29:F35)</f>
        <v>115.268</v>
      </c>
      <c r="G36" s="19">
        <f>SUM(G29:G35)</f>
        <v>804.78000000000009</v>
      </c>
      <c r="H36" s="10"/>
      <c r="I36" s="19">
        <f t="shared" ref="I36:P36" si="4">SUM(I29:I35)</f>
        <v>0.34599999999999997</v>
      </c>
      <c r="J36" s="19">
        <f t="shared" si="4"/>
        <v>0.49519999999999997</v>
      </c>
      <c r="K36" s="19">
        <f t="shared" si="4"/>
        <v>727.3900000000001</v>
      </c>
      <c r="L36" s="19">
        <f t="shared" si="4"/>
        <v>14.757999999999999</v>
      </c>
      <c r="M36" s="19">
        <f t="shared" si="4"/>
        <v>386.65000000000003</v>
      </c>
      <c r="N36" s="19">
        <f t="shared" si="4"/>
        <v>120.07899999999999</v>
      </c>
      <c r="O36" s="19">
        <f t="shared" si="4"/>
        <v>514.6</v>
      </c>
      <c r="P36" s="19">
        <f t="shared" si="4"/>
        <v>5.4339999999999993</v>
      </c>
    </row>
    <row r="37" spans="1:16" ht="20.25" x14ac:dyDescent="0.3">
      <c r="A37" s="10" t="s">
        <v>36</v>
      </c>
      <c r="B37" s="11" t="s">
        <v>122</v>
      </c>
      <c r="C37" s="6" t="s">
        <v>31</v>
      </c>
      <c r="D37" s="5">
        <v>5.4</v>
      </c>
      <c r="E37" s="5">
        <v>5</v>
      </c>
      <c r="F37" s="5">
        <v>21.6</v>
      </c>
      <c r="G37" s="5">
        <v>133</v>
      </c>
      <c r="H37" s="6" t="s">
        <v>174</v>
      </c>
      <c r="I37" s="5">
        <v>0.06</v>
      </c>
      <c r="J37" s="5">
        <v>0.26</v>
      </c>
      <c r="K37" s="5">
        <v>44</v>
      </c>
      <c r="L37" s="5">
        <v>1.8</v>
      </c>
      <c r="M37" s="5">
        <v>242</v>
      </c>
      <c r="N37" s="5">
        <v>30</v>
      </c>
      <c r="O37" s="5">
        <v>188</v>
      </c>
      <c r="P37" s="5">
        <v>0.2</v>
      </c>
    </row>
    <row r="38" spans="1:16" ht="20.25" x14ac:dyDescent="0.3">
      <c r="A38" s="11"/>
      <c r="B38" s="11" t="s">
        <v>114</v>
      </c>
      <c r="C38" s="6" t="s">
        <v>95</v>
      </c>
      <c r="D38" s="5">
        <v>4.6399999999999997</v>
      </c>
      <c r="E38" s="5">
        <v>0.99</v>
      </c>
      <c r="F38" s="5">
        <v>26.11</v>
      </c>
      <c r="G38" s="5">
        <v>132</v>
      </c>
      <c r="H38" s="6" t="s">
        <v>174</v>
      </c>
      <c r="I38" s="5">
        <v>0.08</v>
      </c>
      <c r="J38" s="5">
        <v>0.06</v>
      </c>
      <c r="K38" s="5">
        <v>3</v>
      </c>
      <c r="L38" s="5">
        <v>0.13</v>
      </c>
      <c r="M38" s="5">
        <v>30.2</v>
      </c>
      <c r="N38" s="5">
        <v>18.3</v>
      </c>
      <c r="O38" s="5">
        <v>51.7</v>
      </c>
      <c r="P38" s="5">
        <v>0.73</v>
      </c>
    </row>
    <row r="39" spans="1:16" ht="20.25" x14ac:dyDescent="0.3">
      <c r="A39" s="11"/>
      <c r="B39" s="11" t="s">
        <v>221</v>
      </c>
      <c r="C39" s="6">
        <v>150</v>
      </c>
      <c r="D39" s="5">
        <v>10.17</v>
      </c>
      <c r="E39" s="5">
        <v>5.6</v>
      </c>
      <c r="F39" s="5">
        <v>38.630000000000003</v>
      </c>
      <c r="G39" s="5">
        <v>137</v>
      </c>
      <c r="H39" s="6" t="s">
        <v>232</v>
      </c>
      <c r="I39" s="5">
        <v>0.09</v>
      </c>
      <c r="J39" s="5">
        <v>0.03</v>
      </c>
      <c r="K39" s="5">
        <v>2</v>
      </c>
      <c r="L39" s="5">
        <v>2</v>
      </c>
      <c r="M39" s="5">
        <v>84.8</v>
      </c>
      <c r="N39" s="5">
        <v>17.600000000000001</v>
      </c>
      <c r="O39" s="5">
        <v>114</v>
      </c>
      <c r="P39" s="5">
        <v>1.17</v>
      </c>
    </row>
    <row r="40" spans="1:16" ht="20.25" x14ac:dyDescent="0.3">
      <c r="A40" s="11" t="s">
        <v>39</v>
      </c>
      <c r="B40" s="11"/>
      <c r="C40" s="10">
        <v>350</v>
      </c>
      <c r="D40" s="19">
        <f>SUM(D37:D39)</f>
        <v>20.21</v>
      </c>
      <c r="E40" s="19">
        <f>SUM(E37:E39)</f>
        <v>11.59</v>
      </c>
      <c r="F40" s="19">
        <f>SUM(F37:F39)</f>
        <v>86.34</v>
      </c>
      <c r="G40" s="19">
        <f>SUM(G37:G39)</f>
        <v>402</v>
      </c>
      <c r="H40" s="10"/>
      <c r="I40" s="19">
        <f t="shared" ref="I40:P40" si="5">SUM(I37:I39)</f>
        <v>0.23</v>
      </c>
      <c r="J40" s="19">
        <f t="shared" si="5"/>
        <v>0.35</v>
      </c>
      <c r="K40" s="19">
        <f t="shared" si="5"/>
        <v>49</v>
      </c>
      <c r="L40" s="19">
        <f t="shared" si="5"/>
        <v>3.93</v>
      </c>
      <c r="M40" s="19">
        <f t="shared" si="5"/>
        <v>357</v>
      </c>
      <c r="N40" s="19">
        <f t="shared" si="5"/>
        <v>65.900000000000006</v>
      </c>
      <c r="O40" s="19">
        <f t="shared" si="5"/>
        <v>353.7</v>
      </c>
      <c r="P40" s="19">
        <f t="shared" si="5"/>
        <v>2.0999999999999996</v>
      </c>
    </row>
    <row r="41" spans="1:16" x14ac:dyDescent="0.25">
      <c r="A41" t="s">
        <v>251</v>
      </c>
      <c r="B41" t="s">
        <v>252</v>
      </c>
    </row>
    <row r="42" spans="1:16" x14ac:dyDescent="0.25">
      <c r="B42" t="s">
        <v>253</v>
      </c>
    </row>
    <row r="43" spans="1:16" x14ac:dyDescent="0.25">
      <c r="C43" s="89"/>
      <c r="D43" s="88"/>
      <c r="E43" s="89"/>
      <c r="F43" s="89"/>
      <c r="G43" s="90"/>
      <c r="H43" s="90"/>
      <c r="I43" s="90"/>
      <c r="J43" s="90"/>
      <c r="K43" s="90"/>
      <c r="L43" s="90"/>
      <c r="M43" s="90"/>
      <c r="N43" s="90"/>
      <c r="O43" s="90"/>
      <c r="P43" s="90"/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8"/>
  <sheetViews>
    <sheetView zoomScaleNormal="100" workbookViewId="0">
      <selection activeCell="E27" sqref="E27"/>
    </sheetView>
  </sheetViews>
  <sheetFormatPr defaultRowHeight="15" x14ac:dyDescent="0.25"/>
  <cols>
    <col min="1" max="1" width="19.7109375" customWidth="1"/>
    <col min="2" max="2" width="10.85546875" customWidth="1"/>
    <col min="3" max="4" width="10.42578125" customWidth="1"/>
    <col min="5" max="5" width="12.28515625" customWidth="1"/>
    <col min="6" max="6" width="16" customWidth="1"/>
    <col min="7" max="7" width="8.5703125" customWidth="1"/>
    <col min="8" max="8" width="8" customWidth="1"/>
  </cols>
  <sheetData>
    <row r="3" spans="1:14" ht="18.75" x14ac:dyDescent="0.3">
      <c r="A3" s="103" t="s">
        <v>175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.75" x14ac:dyDescent="0.25">
      <c r="A4" s="40"/>
      <c r="B4" s="40"/>
      <c r="C4" s="40"/>
      <c r="D4" s="40"/>
      <c r="E4" s="40"/>
      <c r="F4" s="40"/>
    </row>
    <row r="5" spans="1:14" ht="18.75" customHeight="1" x14ac:dyDescent="0.25">
      <c r="A5" s="107" t="s">
        <v>123</v>
      </c>
      <c r="B5" s="79" t="s">
        <v>205</v>
      </c>
      <c r="C5" s="79" t="s">
        <v>207</v>
      </c>
      <c r="D5" s="60" t="s">
        <v>126</v>
      </c>
      <c r="E5" s="106" t="s">
        <v>127</v>
      </c>
      <c r="F5" s="106"/>
      <c r="G5" s="104" t="s">
        <v>153</v>
      </c>
      <c r="H5" s="104" t="s">
        <v>154</v>
      </c>
      <c r="I5" s="104" t="s">
        <v>155</v>
      </c>
      <c r="J5" s="104" t="s">
        <v>156</v>
      </c>
      <c r="K5" s="104" t="s">
        <v>157</v>
      </c>
      <c r="L5" s="104" t="s">
        <v>158</v>
      </c>
      <c r="M5" s="104" t="s">
        <v>159</v>
      </c>
      <c r="N5" s="104" t="s">
        <v>160</v>
      </c>
    </row>
    <row r="6" spans="1:14" ht="15.75" x14ac:dyDescent="0.25">
      <c r="A6" s="107"/>
      <c r="B6" s="59" t="s">
        <v>206</v>
      </c>
      <c r="C6" s="59" t="s">
        <v>206</v>
      </c>
      <c r="D6" s="59" t="s">
        <v>206</v>
      </c>
      <c r="E6" s="41" t="s">
        <v>128</v>
      </c>
      <c r="F6" s="41" t="s">
        <v>129</v>
      </c>
      <c r="G6" s="105"/>
      <c r="H6" s="105"/>
      <c r="I6" s="105"/>
      <c r="J6" s="105"/>
      <c r="K6" s="105"/>
      <c r="L6" s="105"/>
      <c r="M6" s="105"/>
      <c r="N6" s="105"/>
    </row>
    <row r="7" spans="1:14" ht="15.75" x14ac:dyDescent="0.25">
      <c r="A7" s="41">
        <v>1</v>
      </c>
      <c r="B7" s="42">
        <f>'1,2'!D13</f>
        <v>18.77</v>
      </c>
      <c r="C7" s="42">
        <f>'1,2'!E13</f>
        <v>24.51</v>
      </c>
      <c r="D7" s="42">
        <f>'1,2'!F13</f>
        <v>81.2</v>
      </c>
      <c r="E7" s="42">
        <f>'1,2'!G13</f>
        <v>495.3</v>
      </c>
      <c r="F7" s="43">
        <f>SUM(E7*100/E19)</f>
        <v>21.076595744680851</v>
      </c>
      <c r="G7" s="42">
        <f>'1,2'!I13</f>
        <v>2.113</v>
      </c>
      <c r="H7" s="42">
        <f>'1,2'!J13</f>
        <v>0.30200000000000005</v>
      </c>
      <c r="I7" s="42">
        <f>'1,2'!K13</f>
        <v>50.099999999999994</v>
      </c>
      <c r="J7" s="42">
        <f>'1,2'!L13</f>
        <v>11.61</v>
      </c>
      <c r="K7" s="42">
        <f>'1,2'!M13</f>
        <v>495.23</v>
      </c>
      <c r="L7" s="42">
        <f>'1,2'!N13</f>
        <v>53.329999999999991</v>
      </c>
      <c r="M7" s="42">
        <f>'1,2'!O13</f>
        <v>342.7</v>
      </c>
      <c r="N7" s="42">
        <f>'1,2'!P13</f>
        <v>4.0579999999999998</v>
      </c>
    </row>
    <row r="8" spans="1:14" ht="15.75" x14ac:dyDescent="0.25">
      <c r="A8" s="41">
        <v>2</v>
      </c>
      <c r="B8" s="42">
        <f>'1,2'!D31</f>
        <v>17.899999999999999</v>
      </c>
      <c r="C8" s="42">
        <f>'1,2'!E31</f>
        <v>14.31</v>
      </c>
      <c r="D8" s="42">
        <f>'1,2'!F31</f>
        <v>72.97</v>
      </c>
      <c r="E8" s="42">
        <f>'1,2'!G31</f>
        <v>485.63999999999993</v>
      </c>
      <c r="F8" s="43">
        <f>E8*100/E19</f>
        <v>20.665531914893613</v>
      </c>
      <c r="G8" s="42">
        <f>'1,2'!I31</f>
        <v>0.252</v>
      </c>
      <c r="H8" s="42">
        <f>'1,2'!J31</f>
        <v>0.35599999999999998</v>
      </c>
      <c r="I8" s="42">
        <f>'1,2'!K31</f>
        <v>168.46</v>
      </c>
      <c r="J8" s="42">
        <f>'1,2'!L31</f>
        <v>44.769999999999996</v>
      </c>
      <c r="K8" s="42">
        <f>'1,2'!M31</f>
        <v>344.99</v>
      </c>
      <c r="L8" s="42">
        <f>'1,2'!N31</f>
        <v>134.37</v>
      </c>
      <c r="M8" s="42">
        <f>'1,2'!O31</f>
        <v>404.69</v>
      </c>
      <c r="N8" s="42">
        <f>'1,2'!P31</f>
        <v>3.2199999999999998</v>
      </c>
    </row>
    <row r="9" spans="1:14" ht="15.75" x14ac:dyDescent="0.25">
      <c r="A9" s="41">
        <v>3</v>
      </c>
      <c r="B9" s="42">
        <f>'3,4'!D11</f>
        <v>20.77</v>
      </c>
      <c r="C9" s="42">
        <f>'3,4'!E11</f>
        <v>24.009999999999994</v>
      </c>
      <c r="D9" s="42">
        <f>'3,4'!F11</f>
        <v>91.850000000000009</v>
      </c>
      <c r="E9" s="42">
        <f>'3,4'!G11</f>
        <v>579.1</v>
      </c>
      <c r="F9" s="43">
        <f>E9*100/E19</f>
        <v>24.642553191489363</v>
      </c>
      <c r="G9" s="42">
        <f>'3,4'!I11</f>
        <v>0.35900000000000004</v>
      </c>
      <c r="H9" s="42">
        <f>'3,4'!J11</f>
        <v>0.28200000000000003</v>
      </c>
      <c r="I9" s="42">
        <f>'3,4'!K11</f>
        <v>88.08</v>
      </c>
      <c r="J9" s="42">
        <f>'3,4'!L11</f>
        <v>22.35</v>
      </c>
      <c r="K9" s="42">
        <f>'3,4'!M11</f>
        <v>85.56</v>
      </c>
      <c r="L9" s="42">
        <f>'3,4'!N11</f>
        <v>172.11</v>
      </c>
      <c r="M9" s="42">
        <f>'3,4'!O11</f>
        <v>405.03000000000003</v>
      </c>
      <c r="N9" s="42">
        <f>'3,4'!P11</f>
        <v>8.58</v>
      </c>
    </row>
    <row r="10" spans="1:14" ht="15.75" x14ac:dyDescent="0.25">
      <c r="A10" s="41">
        <v>4</v>
      </c>
      <c r="B10" s="42">
        <f>'3,4'!D32</f>
        <v>22.27</v>
      </c>
      <c r="C10" s="42">
        <f>'3,4'!E32</f>
        <v>25.879999999999995</v>
      </c>
      <c r="D10" s="42">
        <f>'3,4'!F32</f>
        <v>68.44</v>
      </c>
      <c r="E10" s="42">
        <f>'3,4'!G32</f>
        <v>595.91999999999996</v>
      </c>
      <c r="F10" s="43">
        <f>E10*100/E19</f>
        <v>25.358297872340422</v>
      </c>
      <c r="G10" s="42">
        <f>'3,4'!I32</f>
        <v>0.188</v>
      </c>
      <c r="H10" s="42">
        <f>'3,4'!J32</f>
        <v>0.22199999999999998</v>
      </c>
      <c r="I10" s="42">
        <f>'3,4'!K32</f>
        <v>722.51</v>
      </c>
      <c r="J10" s="42">
        <f>'3,4'!L32</f>
        <v>17.43</v>
      </c>
      <c r="K10" s="42">
        <f>'3,4'!M32</f>
        <v>124.33</v>
      </c>
      <c r="L10" s="42">
        <f>'3,4'!N32</f>
        <v>76.37</v>
      </c>
      <c r="M10" s="42">
        <f>'3,4'!O32</f>
        <v>288.02999999999997</v>
      </c>
      <c r="N10" s="42">
        <f>'3,4'!P32</f>
        <v>5.58</v>
      </c>
    </row>
    <row r="11" spans="1:14" ht="15.75" x14ac:dyDescent="0.25">
      <c r="A11" s="41">
        <v>5</v>
      </c>
      <c r="B11" s="42">
        <f>'5,6'!D10</f>
        <v>12.899999999999999</v>
      </c>
      <c r="C11" s="42">
        <f>'5,6'!E10</f>
        <v>10.06</v>
      </c>
      <c r="D11" s="42">
        <f>'5,6'!F10</f>
        <v>69.06</v>
      </c>
      <c r="E11" s="42">
        <f>'5,6'!G10</f>
        <v>485.79999999999995</v>
      </c>
      <c r="F11" s="43">
        <f>E11*100/E19</f>
        <v>20.67234042553191</v>
      </c>
      <c r="G11" s="42">
        <f>'5,6'!I10</f>
        <v>0.22800000000000001</v>
      </c>
      <c r="H11" s="42">
        <f>'5,6'!J10</f>
        <v>0.192</v>
      </c>
      <c r="I11" s="42">
        <f>'5,6'!K10</f>
        <v>457.57</v>
      </c>
      <c r="J11" s="42">
        <f>'5,6'!L10</f>
        <v>12.94</v>
      </c>
      <c r="K11" s="42">
        <f>'5,6'!M10</f>
        <v>150.69999999999999</v>
      </c>
      <c r="L11" s="42">
        <f>'5,6'!N10</f>
        <v>95.9</v>
      </c>
      <c r="M11" s="42">
        <f>'5,6'!O10</f>
        <v>298.21000000000004</v>
      </c>
      <c r="N11" s="42">
        <f>'5,6'!P10</f>
        <v>3.6900000000000004</v>
      </c>
    </row>
    <row r="12" spans="1:14" ht="15.75" x14ac:dyDescent="0.25">
      <c r="A12" s="41">
        <v>6</v>
      </c>
      <c r="B12" s="42">
        <f>'5,6'!D28</f>
        <v>17.639999999999997</v>
      </c>
      <c r="C12" s="42">
        <f>'5,6'!E28</f>
        <v>18.8</v>
      </c>
      <c r="D12" s="42">
        <f>'5,6'!F28</f>
        <v>59.86</v>
      </c>
      <c r="E12" s="42">
        <f>'5,6'!G28</f>
        <v>472.64</v>
      </c>
      <c r="F12" s="43">
        <f>E12*100/E19</f>
        <v>20.112340425531915</v>
      </c>
      <c r="G12" s="42">
        <f>'5,6'!I28</f>
        <v>0.58800000000000008</v>
      </c>
      <c r="H12" s="42">
        <f>'5,6'!J28</f>
        <v>0.81200000000000006</v>
      </c>
      <c r="I12" s="42">
        <f>'5,6'!K28</f>
        <v>203.12</v>
      </c>
      <c r="J12" s="42">
        <f>'5,6'!L28</f>
        <v>27.7</v>
      </c>
      <c r="K12" s="42">
        <f>'5,6'!M28</f>
        <v>218.1</v>
      </c>
      <c r="L12" s="42">
        <f>'5,6'!N28</f>
        <v>99.2</v>
      </c>
      <c r="M12" s="42">
        <f>'5,6'!O28</f>
        <v>318.60000000000002</v>
      </c>
      <c r="N12" s="42">
        <f>'5,6'!P28</f>
        <v>5.4</v>
      </c>
    </row>
    <row r="13" spans="1:14" ht="15.75" x14ac:dyDescent="0.25">
      <c r="A13" s="41">
        <v>7</v>
      </c>
      <c r="B13" s="42">
        <f>'7,8'!D10</f>
        <v>15.42</v>
      </c>
      <c r="C13" s="42">
        <f>'7,8'!E10</f>
        <v>12.629999999999999</v>
      </c>
      <c r="D13" s="42">
        <f>'7,8'!F10</f>
        <v>71.28</v>
      </c>
      <c r="E13" s="42">
        <f>'7,8'!G10</f>
        <v>483.19200000000001</v>
      </c>
      <c r="F13" s="43">
        <f>E13*100/E19</f>
        <v>20.561361702127659</v>
      </c>
      <c r="G13" s="42">
        <f>'7,8'!I10</f>
        <v>0.27929999999999999</v>
      </c>
      <c r="H13" s="42">
        <f>'7,8'!J10</f>
        <v>0.24790000000000001</v>
      </c>
      <c r="I13" s="42">
        <f>'7,8'!K10</f>
        <v>140.57999999999998</v>
      </c>
      <c r="J13" s="42">
        <f>'7,8'!L10</f>
        <v>26.432000000000002</v>
      </c>
      <c r="K13" s="42">
        <f>'7,8'!M10</f>
        <v>106.71000000000001</v>
      </c>
      <c r="L13" s="42">
        <f>'7,8'!N10</f>
        <v>78.382999999999996</v>
      </c>
      <c r="M13" s="42">
        <f>'7,8'!O10</f>
        <v>260.21000000000004</v>
      </c>
      <c r="N13" s="42">
        <f>'7,8'!P10</f>
        <v>7.0154999999999994</v>
      </c>
    </row>
    <row r="14" spans="1:14" ht="15.75" x14ac:dyDescent="0.25">
      <c r="A14" s="41">
        <v>8</v>
      </c>
      <c r="B14" s="42">
        <f>'7,8'!D29</f>
        <v>23.539999999999996</v>
      </c>
      <c r="C14" s="42">
        <f>'7,8'!E29</f>
        <v>18.86</v>
      </c>
      <c r="D14" s="42">
        <f>'7,8'!F29</f>
        <v>67.87</v>
      </c>
      <c r="E14" s="42">
        <f>'7,8'!G29</f>
        <v>583.13</v>
      </c>
      <c r="F14" s="43">
        <f>E14*100/E19</f>
        <v>24.814042553191488</v>
      </c>
      <c r="G14" s="42">
        <f>'7,8'!I29</f>
        <v>0.40200000000000002</v>
      </c>
      <c r="H14" s="42">
        <f>'7,8'!J29</f>
        <v>0.52200000000000002</v>
      </c>
      <c r="I14" s="42">
        <f>'7,8'!K29</f>
        <v>378.88</v>
      </c>
      <c r="J14" s="42">
        <f>'7,8'!L29</f>
        <v>21.45</v>
      </c>
      <c r="K14" s="42">
        <f>'7,8'!M29</f>
        <v>374.53</v>
      </c>
      <c r="L14" s="42">
        <f>'7,8'!N29</f>
        <v>130.20999999999998</v>
      </c>
      <c r="M14" s="42">
        <f>'7,8'!O29</f>
        <v>502.3</v>
      </c>
      <c r="N14" s="42">
        <f>'7,8'!P29</f>
        <v>4.8999999999999995</v>
      </c>
    </row>
    <row r="15" spans="1:14" ht="15.75" x14ac:dyDescent="0.25">
      <c r="A15" s="41">
        <v>9</v>
      </c>
      <c r="B15" s="42">
        <f>'9,10'!D9</f>
        <v>16.91</v>
      </c>
      <c r="C15" s="42">
        <f>'9,10'!E9</f>
        <v>15.030000000000001</v>
      </c>
      <c r="D15" s="42">
        <f>'9,10'!F9</f>
        <v>80.94</v>
      </c>
      <c r="E15" s="42">
        <f>'9,10'!G9</f>
        <v>525.35</v>
      </c>
      <c r="F15" s="43">
        <f>E15*100/E19</f>
        <v>22.355319148936172</v>
      </c>
      <c r="G15" s="42">
        <f>'9,10'!I9</f>
        <v>0.186</v>
      </c>
      <c r="H15" s="42">
        <f>'9,10'!J9</f>
        <v>0.35100000000000003</v>
      </c>
      <c r="I15" s="42">
        <f>'9,10'!K9</f>
        <v>101.38</v>
      </c>
      <c r="J15" s="42">
        <f>'9,10'!L9</f>
        <v>2.2299999999999995</v>
      </c>
      <c r="K15" s="42">
        <f>'9,10'!M9</f>
        <v>457.4</v>
      </c>
      <c r="L15" s="42">
        <f>'9,10'!N9</f>
        <v>73.45</v>
      </c>
      <c r="M15" s="42">
        <f>'9,10'!O9</f>
        <v>384.8</v>
      </c>
      <c r="N15" s="42">
        <f>'9,10'!P9</f>
        <v>2.6900000000000004</v>
      </c>
    </row>
    <row r="16" spans="1:14" ht="15.75" x14ac:dyDescent="0.25">
      <c r="A16" s="41">
        <v>10</v>
      </c>
      <c r="B16" s="42">
        <f>'9,10'!D28</f>
        <v>20.43</v>
      </c>
      <c r="C16" s="42">
        <f>'9,10'!E28</f>
        <v>21.150000000000002</v>
      </c>
      <c r="D16" s="42">
        <f>'9,10'!F28</f>
        <v>72.58</v>
      </c>
      <c r="E16" s="42">
        <f>'9,10'!G28</f>
        <v>509</v>
      </c>
      <c r="F16" s="43">
        <f>E16*100/E19</f>
        <v>21.659574468085108</v>
      </c>
      <c r="G16" s="42">
        <f>'9,10'!I28</f>
        <v>0.23199999999999998</v>
      </c>
      <c r="H16" s="42">
        <f>'9,10'!J28</f>
        <v>0.24500000000000002</v>
      </c>
      <c r="I16" s="42">
        <f>'9,10'!K28</f>
        <v>36.299999999999997</v>
      </c>
      <c r="J16" s="42">
        <f>'9,10'!L28</f>
        <v>19.63</v>
      </c>
      <c r="K16" s="42">
        <f>'9,10'!M28</f>
        <v>105</v>
      </c>
      <c r="L16" s="42">
        <f>'9,10'!N28</f>
        <v>102.46</v>
      </c>
      <c r="M16" s="42">
        <f>'9,10'!O28</f>
        <v>276.18</v>
      </c>
      <c r="N16" s="42">
        <f>'9,10'!P28</f>
        <v>4.8999999999999995</v>
      </c>
    </row>
    <row r="17" spans="1:14" ht="15.75" x14ac:dyDescent="0.25">
      <c r="A17" s="41" t="s">
        <v>130</v>
      </c>
      <c r="B17" s="42">
        <f t="shared" ref="B17:F17" si="0">SUM(B7:B16)</f>
        <v>186.54999999999998</v>
      </c>
      <c r="C17" s="42">
        <f t="shared" si="0"/>
        <v>185.24</v>
      </c>
      <c r="D17" s="42">
        <f t="shared" si="0"/>
        <v>736.05000000000007</v>
      </c>
      <c r="E17" s="42">
        <f t="shared" si="0"/>
        <v>5215.0720000000001</v>
      </c>
      <c r="F17" s="43">
        <f t="shared" si="0"/>
        <v>221.91795744680849</v>
      </c>
      <c r="G17" s="42">
        <f>SUM(G7:G16)</f>
        <v>4.827300000000001</v>
      </c>
      <c r="H17" s="42">
        <f t="shared" ref="H17:N17" si="1">SUM(H7:H16)</f>
        <v>3.5319000000000003</v>
      </c>
      <c r="I17" s="42">
        <f t="shared" si="1"/>
        <v>2346.9800000000005</v>
      </c>
      <c r="J17" s="42">
        <f t="shared" si="1"/>
        <v>206.54199999999994</v>
      </c>
      <c r="K17" s="42">
        <f t="shared" si="1"/>
        <v>2462.5499999999997</v>
      </c>
      <c r="L17" s="42">
        <f t="shared" si="1"/>
        <v>1015.7830000000001</v>
      </c>
      <c r="M17" s="42">
        <f t="shared" si="1"/>
        <v>3480.7500000000005</v>
      </c>
      <c r="N17" s="42">
        <f t="shared" si="1"/>
        <v>50.033500000000004</v>
      </c>
    </row>
    <row r="18" spans="1:14" ht="15.75" x14ac:dyDescent="0.25">
      <c r="A18" s="41" t="s">
        <v>131</v>
      </c>
      <c r="B18" s="64">
        <f t="shared" ref="B18:F18" si="2">SUM(B17/10)</f>
        <v>18.654999999999998</v>
      </c>
      <c r="C18" s="64">
        <f t="shared" si="2"/>
        <v>18.524000000000001</v>
      </c>
      <c r="D18" s="64">
        <f t="shared" si="2"/>
        <v>73.605000000000004</v>
      </c>
      <c r="E18" s="64">
        <f t="shared" si="2"/>
        <v>521.50720000000001</v>
      </c>
      <c r="F18" s="63">
        <f t="shared" si="2"/>
        <v>22.191795744680849</v>
      </c>
      <c r="G18" s="64">
        <f>G17/10</f>
        <v>0.4827300000000001</v>
      </c>
      <c r="H18" s="64">
        <f t="shared" ref="H18:N18" si="3">H17/10</f>
        <v>0.35319</v>
      </c>
      <c r="I18" s="64">
        <f t="shared" si="3"/>
        <v>234.69800000000004</v>
      </c>
      <c r="J18" s="64">
        <f t="shared" si="3"/>
        <v>20.654199999999996</v>
      </c>
      <c r="K18" s="64">
        <f t="shared" si="3"/>
        <v>246.25499999999997</v>
      </c>
      <c r="L18" s="64">
        <f t="shared" si="3"/>
        <v>101.57830000000001</v>
      </c>
      <c r="M18" s="64">
        <f t="shared" si="3"/>
        <v>348.07500000000005</v>
      </c>
      <c r="N18" s="64">
        <f t="shared" si="3"/>
        <v>5.0033500000000002</v>
      </c>
    </row>
    <row r="19" spans="1:14" ht="15.75" x14ac:dyDescent="0.25">
      <c r="A19" s="41" t="s">
        <v>132</v>
      </c>
      <c r="B19" s="41">
        <v>77</v>
      </c>
      <c r="C19" s="41">
        <v>79</v>
      </c>
      <c r="D19" s="41">
        <v>335</v>
      </c>
      <c r="E19" s="41">
        <v>2350</v>
      </c>
      <c r="F19" s="43" t="s">
        <v>133</v>
      </c>
      <c r="G19" s="41">
        <v>1.2</v>
      </c>
      <c r="H19" s="41">
        <v>1.4</v>
      </c>
      <c r="I19" s="41">
        <v>700</v>
      </c>
      <c r="J19" s="41">
        <v>60</v>
      </c>
      <c r="K19" s="41">
        <v>1100</v>
      </c>
      <c r="L19" s="41">
        <v>250</v>
      </c>
      <c r="M19" s="41">
        <v>1100</v>
      </c>
      <c r="N19" s="41">
        <v>12</v>
      </c>
    </row>
    <row r="20" spans="1:14" ht="15.75" x14ac:dyDescent="0.25">
      <c r="A20" s="83" t="s">
        <v>208</v>
      </c>
      <c r="B20" s="42">
        <f>SUM(B7:B11)</f>
        <v>92.609999999999985</v>
      </c>
      <c r="C20" s="42">
        <f t="shared" ref="C20:E20" si="4">SUM(C7:C11)</f>
        <v>98.77</v>
      </c>
      <c r="D20" s="42">
        <f t="shared" si="4"/>
        <v>383.52000000000004</v>
      </c>
      <c r="E20" s="42">
        <f t="shared" si="4"/>
        <v>2641.76</v>
      </c>
      <c r="F20" s="61">
        <f t="shared" ref="F20:N20" si="5">SUM(F7:F11)</f>
        <v>112.41531914893615</v>
      </c>
      <c r="G20" s="70">
        <f t="shared" si="5"/>
        <v>3.1400000000000006</v>
      </c>
      <c r="H20" s="69">
        <f t="shared" si="5"/>
        <v>1.3539999999999999</v>
      </c>
      <c r="I20" s="69">
        <f t="shared" si="5"/>
        <v>1486.72</v>
      </c>
      <c r="J20" s="69">
        <f t="shared" si="5"/>
        <v>109.1</v>
      </c>
      <c r="K20" s="69">
        <f>SUM(K7:K11)</f>
        <v>1200.81</v>
      </c>
      <c r="L20" s="69">
        <f t="shared" si="5"/>
        <v>532.08000000000004</v>
      </c>
      <c r="M20" s="69">
        <f t="shared" si="5"/>
        <v>1738.66</v>
      </c>
      <c r="N20" s="69">
        <f t="shared" si="5"/>
        <v>25.128000000000004</v>
      </c>
    </row>
    <row r="21" spans="1:14" ht="15.75" x14ac:dyDescent="0.25">
      <c r="A21" s="82" t="s">
        <v>210</v>
      </c>
      <c r="B21" s="84">
        <f>SUM(B20/5*100/B19)</f>
        <v>24.054545454545451</v>
      </c>
      <c r="C21" s="84">
        <f t="shared" ref="C21:E21" si="6">SUM(C20/5*100/C19)</f>
        <v>25.005063291139241</v>
      </c>
      <c r="D21" s="84">
        <f t="shared" si="6"/>
        <v>22.896716417910451</v>
      </c>
      <c r="E21" s="84">
        <f t="shared" si="6"/>
        <v>22.483063829787238</v>
      </c>
      <c r="F21" s="62">
        <f>SUM(F20/5)</f>
        <v>22.483063829787231</v>
      </c>
      <c r="G21" s="62">
        <f t="shared" ref="G21:N21" si="7">SUM(G20/5*100/G19)</f>
        <v>52.333333333333343</v>
      </c>
      <c r="H21" s="62">
        <f t="shared" si="7"/>
        <v>19.342857142857142</v>
      </c>
      <c r="I21" s="62">
        <f t="shared" si="7"/>
        <v>42.477714285714285</v>
      </c>
      <c r="J21" s="62">
        <f t="shared" si="7"/>
        <v>36.366666666666667</v>
      </c>
      <c r="K21" s="62">
        <f t="shared" si="7"/>
        <v>21.832909090909087</v>
      </c>
      <c r="L21" s="62">
        <f t="shared" si="7"/>
        <v>42.566400000000002</v>
      </c>
      <c r="M21" s="62">
        <f t="shared" si="7"/>
        <v>31.612000000000005</v>
      </c>
      <c r="N21" s="62">
        <f t="shared" si="7"/>
        <v>41.88</v>
      </c>
    </row>
    <row r="22" spans="1:14" ht="15.75" x14ac:dyDescent="0.25">
      <c r="A22" s="80" t="s">
        <v>209</v>
      </c>
      <c r="B22" s="42">
        <f>SUM(B12:B16)</f>
        <v>93.94</v>
      </c>
      <c r="C22" s="42">
        <f t="shared" ref="C22:E22" si="8">SUM(C12:C16)</f>
        <v>86.47</v>
      </c>
      <c r="D22" s="42">
        <f t="shared" si="8"/>
        <v>352.53</v>
      </c>
      <c r="E22" s="42">
        <f t="shared" si="8"/>
        <v>2573.3119999999999</v>
      </c>
      <c r="F22" s="61">
        <f t="shared" ref="F22:N22" si="9">SUM(F12:F16)</f>
        <v>109.50263829787235</v>
      </c>
      <c r="G22" s="70">
        <f t="shared" si="9"/>
        <v>1.6873</v>
      </c>
      <c r="H22" s="69">
        <f t="shared" si="9"/>
        <v>2.1779000000000002</v>
      </c>
      <c r="I22" s="69">
        <f t="shared" si="9"/>
        <v>860.25999999999988</v>
      </c>
      <c r="J22" s="69">
        <f t="shared" si="9"/>
        <v>97.442000000000007</v>
      </c>
      <c r="K22" s="69">
        <f t="shared" si="9"/>
        <v>1261.7399999999998</v>
      </c>
      <c r="L22" s="69">
        <f t="shared" si="9"/>
        <v>483.70299999999997</v>
      </c>
      <c r="M22" s="69">
        <f t="shared" si="9"/>
        <v>1742.0900000000001</v>
      </c>
      <c r="N22" s="69">
        <f t="shared" si="9"/>
        <v>24.9055</v>
      </c>
    </row>
    <row r="23" spans="1:14" ht="15.75" x14ac:dyDescent="0.25">
      <c r="A23" s="82" t="s">
        <v>210</v>
      </c>
      <c r="B23" s="84">
        <f>SUM(B22/5*100/B19)</f>
        <v>24.4</v>
      </c>
      <c r="C23" s="84">
        <f t="shared" ref="C23:E23" si="10">SUM(C22/5*100/C19)</f>
        <v>21.89113924050633</v>
      </c>
      <c r="D23" s="84">
        <f t="shared" si="10"/>
        <v>21.046567164179105</v>
      </c>
      <c r="E23" s="84">
        <f t="shared" si="10"/>
        <v>21.900527659574465</v>
      </c>
      <c r="F23" s="62">
        <f>SUM(F22/5)</f>
        <v>21.900527659574472</v>
      </c>
      <c r="G23" s="62">
        <f t="shared" ref="G23:N23" si="11">SUM(G22/5*100/G19)</f>
        <v>28.121666666666663</v>
      </c>
      <c r="H23" s="62">
        <f t="shared" si="11"/>
        <v>31.112857142857145</v>
      </c>
      <c r="I23" s="62">
        <f t="shared" si="11"/>
        <v>24.578857142857139</v>
      </c>
      <c r="J23" s="62">
        <f t="shared" si="11"/>
        <v>32.480666666666671</v>
      </c>
      <c r="K23" s="62">
        <f t="shared" si="11"/>
        <v>22.940727272727269</v>
      </c>
      <c r="L23" s="62">
        <f t="shared" si="11"/>
        <v>38.696239999999996</v>
      </c>
      <c r="M23" s="62">
        <f t="shared" si="11"/>
        <v>31.67436363636364</v>
      </c>
      <c r="N23" s="62">
        <f t="shared" si="11"/>
        <v>41.509166666666665</v>
      </c>
    </row>
    <row r="25" spans="1:14" x14ac:dyDescent="0.25">
      <c r="G25" s="68"/>
    </row>
    <row r="28" spans="1:14" x14ac:dyDescent="0.25">
      <c r="G28" s="68"/>
    </row>
  </sheetData>
  <mergeCells count="11">
    <mergeCell ref="A3:N3"/>
    <mergeCell ref="N5:N6"/>
    <mergeCell ref="M5:M6"/>
    <mergeCell ref="L5:L6"/>
    <mergeCell ref="K5:K6"/>
    <mergeCell ref="J5:J6"/>
    <mergeCell ref="E5:F5"/>
    <mergeCell ref="A5:A6"/>
    <mergeCell ref="I5:I6"/>
    <mergeCell ref="H5:H6"/>
    <mergeCell ref="G5:G6"/>
  </mergeCells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3"/>
  <sheetViews>
    <sheetView tabSelected="1" topLeftCell="A2" zoomScaleNormal="100" workbookViewId="0">
      <selection activeCell="B23" sqref="B23"/>
    </sheetView>
  </sheetViews>
  <sheetFormatPr defaultRowHeight="15" x14ac:dyDescent="0.25"/>
  <cols>
    <col min="1" max="1" width="22.7109375" customWidth="1"/>
    <col min="2" max="2" width="9.5703125" customWidth="1"/>
    <col min="3" max="4" width="10.140625" customWidth="1"/>
    <col min="5" max="5" width="10.85546875" customWidth="1"/>
    <col min="6" max="6" width="16.5703125" customWidth="1"/>
    <col min="7" max="7" width="8" customWidth="1"/>
    <col min="8" max="8" width="8.140625" customWidth="1"/>
    <col min="10" max="10" width="8.28515625" customWidth="1"/>
  </cols>
  <sheetData>
    <row r="3" spans="1:14" ht="18.75" x14ac:dyDescent="0.3">
      <c r="A3" s="103" t="s">
        <v>176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x14ac:dyDescent="0.25">
      <c r="A4" s="1"/>
      <c r="B4" s="1"/>
      <c r="C4" s="1"/>
      <c r="D4" s="1"/>
      <c r="E4" s="1"/>
      <c r="F4" s="1"/>
    </row>
    <row r="5" spans="1:14" ht="15.75" customHeight="1" x14ac:dyDescent="0.25">
      <c r="A5" s="107" t="s">
        <v>123</v>
      </c>
      <c r="B5" s="79" t="s">
        <v>205</v>
      </c>
      <c r="C5" s="79" t="s">
        <v>8</v>
      </c>
      <c r="D5" s="79" t="s">
        <v>9</v>
      </c>
      <c r="E5" s="106" t="s">
        <v>127</v>
      </c>
      <c r="F5" s="106"/>
      <c r="G5" s="104" t="s">
        <v>153</v>
      </c>
      <c r="H5" s="104" t="s">
        <v>154</v>
      </c>
      <c r="I5" s="104" t="s">
        <v>155</v>
      </c>
      <c r="J5" s="104" t="s">
        <v>156</v>
      </c>
      <c r="K5" s="104" t="s">
        <v>157</v>
      </c>
      <c r="L5" s="104" t="s">
        <v>158</v>
      </c>
      <c r="M5" s="104" t="s">
        <v>159</v>
      </c>
      <c r="N5" s="104" t="s">
        <v>160</v>
      </c>
    </row>
    <row r="6" spans="1:14" ht="15.75" x14ac:dyDescent="0.25">
      <c r="A6" s="107"/>
      <c r="B6" s="59" t="s">
        <v>211</v>
      </c>
      <c r="C6" s="59" t="s">
        <v>211</v>
      </c>
      <c r="D6" s="59" t="s">
        <v>211</v>
      </c>
      <c r="E6" s="41" t="s">
        <v>134</v>
      </c>
      <c r="F6" s="41" t="s">
        <v>135</v>
      </c>
      <c r="G6" s="105"/>
      <c r="H6" s="105"/>
      <c r="I6" s="105"/>
      <c r="J6" s="105"/>
      <c r="K6" s="105"/>
      <c r="L6" s="105"/>
      <c r="M6" s="105"/>
      <c r="N6" s="105"/>
    </row>
    <row r="7" spans="1:14" ht="15.75" x14ac:dyDescent="0.25">
      <c r="A7" s="41">
        <v>1</v>
      </c>
      <c r="B7" s="42">
        <f>'1,2'!D21</f>
        <v>24</v>
      </c>
      <c r="C7" s="42">
        <f>'1,2'!E21</f>
        <v>19.389999999999997</v>
      </c>
      <c r="D7" s="42">
        <f>'1,2'!F21</f>
        <v>100.27000000000001</v>
      </c>
      <c r="E7" s="42">
        <f>'1,2'!G21</f>
        <v>706.79</v>
      </c>
      <c r="F7" s="43">
        <f>SUM(E7*100/E19)</f>
        <v>30.076170212765959</v>
      </c>
      <c r="G7" s="42">
        <f>'1,2'!I21</f>
        <v>0.47399999999999998</v>
      </c>
      <c r="H7" s="42">
        <f>'1,2'!J21</f>
        <v>0.372</v>
      </c>
      <c r="I7" s="42">
        <f>'1,2'!K21</f>
        <v>266.88</v>
      </c>
      <c r="J7" s="42">
        <f>'1,2'!L21</f>
        <v>35.840000000000003</v>
      </c>
      <c r="K7" s="42">
        <f>'1,2'!M21</f>
        <v>168.99</v>
      </c>
      <c r="L7" s="42">
        <f>'1,2'!N21</f>
        <v>113.17999999999999</v>
      </c>
      <c r="M7" s="42">
        <f>'1,2'!O21</f>
        <v>425.81</v>
      </c>
      <c r="N7" s="42">
        <f>'1,2'!P21</f>
        <v>7.0900000000000007</v>
      </c>
    </row>
    <row r="8" spans="1:14" ht="15.75" x14ac:dyDescent="0.25">
      <c r="A8" s="41">
        <v>2</v>
      </c>
      <c r="B8" s="42">
        <f>'1,2'!D39</f>
        <v>21.76</v>
      </c>
      <c r="C8" s="42">
        <f>'1,2'!E39</f>
        <v>26.07</v>
      </c>
      <c r="D8" s="42">
        <f>'1,2'!F39</f>
        <v>100.46999999999998</v>
      </c>
      <c r="E8" s="42">
        <f>'1,2'!G39</f>
        <v>814.43</v>
      </c>
      <c r="F8" s="43">
        <f>E8*100/E19</f>
        <v>34.65659574468085</v>
      </c>
      <c r="G8" s="42">
        <f>'1,2'!I39</f>
        <v>0.29600000000000004</v>
      </c>
      <c r="H8" s="42">
        <f>'1,2'!J39</f>
        <v>0.62500000000000011</v>
      </c>
      <c r="I8" s="42">
        <f>'1,2'!K39</f>
        <v>426.71999999999997</v>
      </c>
      <c r="J8" s="42">
        <f>'1,2'!L39</f>
        <v>15.93</v>
      </c>
      <c r="K8" s="42">
        <f>'1,2'!M39</f>
        <v>499.15</v>
      </c>
      <c r="L8" s="42">
        <f>'1,2'!N39</f>
        <v>112.80999999999999</v>
      </c>
      <c r="M8" s="42">
        <f>'1,2'!O39</f>
        <v>532.1</v>
      </c>
      <c r="N8" s="42">
        <f>'1,2'!P39</f>
        <v>8.57</v>
      </c>
    </row>
    <row r="9" spans="1:14" ht="15.75" x14ac:dyDescent="0.25">
      <c r="A9" s="41">
        <v>3</v>
      </c>
      <c r="B9" s="42">
        <f>'3,4'!D19</f>
        <v>22.970000000000002</v>
      </c>
      <c r="C9" s="42">
        <f>'3,4'!E19</f>
        <v>25.689999999999998</v>
      </c>
      <c r="D9" s="42">
        <f>'3,4'!F19</f>
        <v>96.490000000000009</v>
      </c>
      <c r="E9" s="42">
        <f>'3,4'!G19</f>
        <v>698.43000000000006</v>
      </c>
      <c r="F9" s="43">
        <f>E9*100/E19</f>
        <v>29.720425531914895</v>
      </c>
      <c r="G9" s="42">
        <f>'3,4'!I19</f>
        <v>0.38800000000000001</v>
      </c>
      <c r="H9" s="42">
        <f>'3,4'!J19</f>
        <v>0.29500000000000004</v>
      </c>
      <c r="I9" s="42">
        <f>'3,4'!K19</f>
        <v>293.94</v>
      </c>
      <c r="J9" s="42">
        <f>'3,4'!L19</f>
        <v>52.569999999999993</v>
      </c>
      <c r="K9" s="42">
        <f>'3,4'!M19</f>
        <v>163.02000000000001</v>
      </c>
      <c r="L9" s="42">
        <f>'3,4'!N19</f>
        <v>145.56</v>
      </c>
      <c r="M9" s="42">
        <f>'3,4'!O19</f>
        <v>379.83</v>
      </c>
      <c r="N9" s="42">
        <f>'3,4'!P19</f>
        <v>6.3800000000000008</v>
      </c>
    </row>
    <row r="10" spans="1:14" ht="15.75" x14ac:dyDescent="0.25">
      <c r="A10" s="41">
        <v>4</v>
      </c>
      <c r="B10" s="42">
        <f>'3,4'!D41</f>
        <v>28.43</v>
      </c>
      <c r="C10" s="42">
        <f>'3,4'!E41</f>
        <v>31.576000000000001</v>
      </c>
      <c r="D10" s="42">
        <f>'3,4'!F41</f>
        <v>100.79999999999998</v>
      </c>
      <c r="E10" s="42">
        <f>'3,4'!G41</f>
        <v>790.74</v>
      </c>
      <c r="F10" s="43">
        <f>E10*100/E19</f>
        <v>33.648510638297871</v>
      </c>
      <c r="G10" s="42">
        <f>'3,4'!I41</f>
        <v>0.442</v>
      </c>
      <c r="H10" s="42">
        <f>'3,4'!J41</f>
        <v>0.58700000000000008</v>
      </c>
      <c r="I10" s="42">
        <f>'3,4'!K41</f>
        <v>392.87</v>
      </c>
      <c r="J10" s="42">
        <f>'3,4'!L41</f>
        <v>63.429999999999993</v>
      </c>
      <c r="K10" s="42">
        <f>'3,4'!M41</f>
        <v>471.53</v>
      </c>
      <c r="L10" s="42">
        <f>'3,4'!N41</f>
        <v>151.57</v>
      </c>
      <c r="M10" s="42">
        <f>'3,4'!O41</f>
        <v>564.70000000000005</v>
      </c>
      <c r="N10" s="42">
        <f>'3,4'!P41</f>
        <v>7.2800000000000011</v>
      </c>
    </row>
    <row r="11" spans="1:14" ht="15.75" x14ac:dyDescent="0.25">
      <c r="A11" s="41">
        <v>5</v>
      </c>
      <c r="B11" s="42">
        <f>'5,6'!D17</f>
        <v>23.35</v>
      </c>
      <c r="C11" s="42">
        <f>'5,6'!E17</f>
        <v>25.65</v>
      </c>
      <c r="D11" s="42">
        <f>'5,6'!F17</f>
        <v>101.54999999999998</v>
      </c>
      <c r="E11" s="42">
        <f>'5,6'!G17</f>
        <v>703.78</v>
      </c>
      <c r="F11" s="43">
        <f>E11*100/E19</f>
        <v>29.94808510638298</v>
      </c>
      <c r="G11" s="42">
        <f>'5,6'!I17</f>
        <v>0.29699999999999999</v>
      </c>
      <c r="H11" s="42">
        <f>'5,6'!J17</f>
        <v>0.45499999999999996</v>
      </c>
      <c r="I11" s="42">
        <f>'5,6'!K17</f>
        <v>290.64</v>
      </c>
      <c r="J11" s="42">
        <f>'5,6'!L17</f>
        <v>14.79</v>
      </c>
      <c r="K11" s="42">
        <f>'5,6'!M17</f>
        <v>404.83000000000004</v>
      </c>
      <c r="L11" s="42">
        <f>'5,6'!N17</f>
        <v>145.77000000000001</v>
      </c>
      <c r="M11" s="42">
        <f>'5,6'!O17</f>
        <v>494.7</v>
      </c>
      <c r="N11" s="42">
        <f>'5,6'!P17</f>
        <v>4.75</v>
      </c>
    </row>
    <row r="12" spans="1:14" ht="15.75" x14ac:dyDescent="0.25">
      <c r="A12" s="41">
        <v>6</v>
      </c>
      <c r="B12" s="42">
        <f>'5,6'!D37</f>
        <v>25.41</v>
      </c>
      <c r="C12" s="42">
        <f>'5,6'!E37</f>
        <v>27.79</v>
      </c>
      <c r="D12" s="42">
        <f>'5,6'!F37</f>
        <v>115.86999999999998</v>
      </c>
      <c r="E12" s="42">
        <f>'5,6'!G37</f>
        <v>773.58999999999992</v>
      </c>
      <c r="F12" s="43">
        <f>E12*100/E19</f>
        <v>32.91872340425531</v>
      </c>
      <c r="G12" s="42">
        <f>'5,6'!I37</f>
        <v>0.372</v>
      </c>
      <c r="H12" s="42">
        <f>'5,6'!J37</f>
        <v>0.27200000000000002</v>
      </c>
      <c r="I12" s="42">
        <f>'5,6'!K37</f>
        <v>186.2</v>
      </c>
      <c r="J12" s="42">
        <f>'5,6'!L37</f>
        <v>81.42</v>
      </c>
      <c r="K12" s="42">
        <f>'5,6'!M37</f>
        <v>231.53600000000003</v>
      </c>
      <c r="L12" s="42">
        <f>'5,6'!N37</f>
        <v>98.909999999999982</v>
      </c>
      <c r="M12" s="42">
        <f>'5,6'!O37</f>
        <v>477.29999999999995</v>
      </c>
      <c r="N12" s="42">
        <f>'5,6'!P37</f>
        <v>7.65</v>
      </c>
    </row>
    <row r="13" spans="1:14" ht="15.75" x14ac:dyDescent="0.25">
      <c r="A13" s="41">
        <v>7</v>
      </c>
      <c r="B13" s="42">
        <f>'7,8'!D17</f>
        <v>29.36</v>
      </c>
      <c r="C13" s="42">
        <f>'7,8'!E17</f>
        <v>30.119999999999997</v>
      </c>
      <c r="D13" s="42">
        <f>'7,8'!F17</f>
        <v>106.255</v>
      </c>
      <c r="E13" s="42">
        <f>'7,8'!G17</f>
        <v>779.87</v>
      </c>
      <c r="F13" s="43">
        <f>E13*100/E19</f>
        <v>33.185957446808509</v>
      </c>
      <c r="G13" s="42">
        <f>'7,8'!I17</f>
        <v>0.25850000000000001</v>
      </c>
      <c r="H13" s="42">
        <f>'7,8'!J17</f>
        <v>0.51850000000000007</v>
      </c>
      <c r="I13" s="42">
        <f>'7,8'!K17</f>
        <v>1078.53</v>
      </c>
      <c r="J13" s="42">
        <f>'7,8'!L17</f>
        <v>4.97</v>
      </c>
      <c r="K13" s="42">
        <f>'7,8'!M17</f>
        <v>548.755</v>
      </c>
      <c r="L13" s="42">
        <f>'7,8'!N17</f>
        <v>118.77</v>
      </c>
      <c r="M13" s="42">
        <f>'7,8'!O17</f>
        <v>605.85</v>
      </c>
      <c r="N13" s="42">
        <f>'7,8'!P17</f>
        <v>4.6764999999999999</v>
      </c>
    </row>
    <row r="14" spans="1:14" ht="15.75" x14ac:dyDescent="0.25">
      <c r="A14" s="41">
        <v>8</v>
      </c>
      <c r="B14" s="42">
        <f>'7,8'!D38</f>
        <v>26.1</v>
      </c>
      <c r="C14" s="42">
        <f>'7,8'!E38</f>
        <v>25.220000000000002</v>
      </c>
      <c r="D14" s="42">
        <f>'7,8'!F38</f>
        <v>103.398</v>
      </c>
      <c r="E14" s="42">
        <f>'7,8'!G38</f>
        <v>736.43000000000006</v>
      </c>
      <c r="F14" s="43">
        <f>E14*100/E19</f>
        <v>31.337446808510638</v>
      </c>
      <c r="G14" s="42">
        <f>'7,8'!I38</f>
        <v>2.3370000000000002</v>
      </c>
      <c r="H14" s="42">
        <f>'7,8'!J38</f>
        <v>0.30020000000000002</v>
      </c>
      <c r="I14" s="42">
        <f>'7,8'!K38</f>
        <v>290.76</v>
      </c>
      <c r="J14" s="42">
        <f>'7,8'!L38</f>
        <v>33.337000000000003</v>
      </c>
      <c r="K14" s="42">
        <f>'7,8'!M38</f>
        <v>144.84000000000003</v>
      </c>
      <c r="L14" s="42">
        <f>'7,8'!N38</f>
        <v>88.499999999999986</v>
      </c>
      <c r="M14" s="42">
        <f>'7,8'!O38</f>
        <v>360.46999999999997</v>
      </c>
      <c r="N14" s="42">
        <f>'7,8'!P38</f>
        <v>7.8129999999999997</v>
      </c>
    </row>
    <row r="15" spans="1:14" ht="15.75" x14ac:dyDescent="0.25">
      <c r="A15" s="41">
        <v>9</v>
      </c>
      <c r="B15" s="42">
        <f>'9,10'!D18</f>
        <v>22.75</v>
      </c>
      <c r="C15" s="42">
        <f>'9,10'!E18</f>
        <v>21.84</v>
      </c>
      <c r="D15" s="42">
        <f>'9,10'!F18</f>
        <v>101.99999999999999</v>
      </c>
      <c r="E15" s="42">
        <f>'9,10'!G18</f>
        <v>737.21999999999991</v>
      </c>
      <c r="F15" s="43">
        <f>E15*100/E19</f>
        <v>31.371063829787229</v>
      </c>
      <c r="G15" s="42">
        <f>'9,10'!I18</f>
        <v>0.5079999999999999</v>
      </c>
      <c r="H15" s="42">
        <f>'9,10'!J18</f>
        <v>0.54620000000000002</v>
      </c>
      <c r="I15" s="42">
        <f>'9,10'!K18</f>
        <v>248.86199999999999</v>
      </c>
      <c r="J15" s="42">
        <f>'9,10'!L18</f>
        <v>98.38</v>
      </c>
      <c r="K15" s="42">
        <f>'9,10'!M18</f>
        <v>291.61</v>
      </c>
      <c r="L15" s="42">
        <f>'9,10'!N18</f>
        <v>115.28</v>
      </c>
      <c r="M15" s="42">
        <f>'9,10'!O18</f>
        <v>481.29999999999995</v>
      </c>
      <c r="N15" s="42">
        <f>'9,10'!P18</f>
        <v>9.4870000000000001</v>
      </c>
    </row>
    <row r="16" spans="1:14" ht="15.75" x14ac:dyDescent="0.25">
      <c r="A16" s="41">
        <v>10</v>
      </c>
      <c r="B16" s="42">
        <f>'9,10'!D36</f>
        <v>31.482000000000003</v>
      </c>
      <c r="C16" s="42">
        <f>'9,10'!E36</f>
        <v>32.251000000000005</v>
      </c>
      <c r="D16" s="42">
        <f>'9,10'!F36</f>
        <v>115.268</v>
      </c>
      <c r="E16" s="42">
        <f>'9,10'!G36</f>
        <v>804.78000000000009</v>
      </c>
      <c r="F16" s="43">
        <f>E16*100/E19</f>
        <v>34.245957446808518</v>
      </c>
      <c r="G16" s="42">
        <f>'9,10'!I36</f>
        <v>0.34599999999999997</v>
      </c>
      <c r="H16" s="42">
        <f>'9,10'!J36</f>
        <v>0.49519999999999997</v>
      </c>
      <c r="I16" s="42">
        <f>'9,10'!K36</f>
        <v>727.3900000000001</v>
      </c>
      <c r="J16" s="42">
        <f>'9,10'!L36</f>
        <v>14.757999999999999</v>
      </c>
      <c r="K16" s="42">
        <f>'9,10'!M36</f>
        <v>386.65000000000003</v>
      </c>
      <c r="L16" s="42">
        <f>'9,10'!N36</f>
        <v>120.07899999999999</v>
      </c>
      <c r="M16" s="42">
        <f>'9,10'!O36</f>
        <v>514.6</v>
      </c>
      <c r="N16" s="42">
        <f>'9,10'!P36</f>
        <v>5.4339999999999993</v>
      </c>
    </row>
    <row r="17" spans="1:14" ht="15.75" x14ac:dyDescent="0.25">
      <c r="A17" s="41" t="s">
        <v>130</v>
      </c>
      <c r="B17" s="42">
        <f t="shared" ref="B17:N17" si="0">SUM(B7:B16)</f>
        <v>255.61199999999997</v>
      </c>
      <c r="C17" s="42">
        <f t="shared" si="0"/>
        <v>265.59699999999998</v>
      </c>
      <c r="D17" s="42">
        <f t="shared" si="0"/>
        <v>1042.3709999999999</v>
      </c>
      <c r="E17" s="42">
        <f t="shared" si="0"/>
        <v>7546.0599999999995</v>
      </c>
      <c r="F17" s="43">
        <f t="shared" si="0"/>
        <v>321.10893617021276</v>
      </c>
      <c r="G17" s="42">
        <f t="shared" si="0"/>
        <v>5.7184999999999997</v>
      </c>
      <c r="H17" s="42">
        <f t="shared" si="0"/>
        <v>4.4661</v>
      </c>
      <c r="I17" s="42">
        <f t="shared" si="0"/>
        <v>4202.7920000000004</v>
      </c>
      <c r="J17" s="42">
        <f t="shared" si="0"/>
        <v>415.42499999999995</v>
      </c>
      <c r="K17" s="42">
        <f t="shared" si="0"/>
        <v>3310.9110000000005</v>
      </c>
      <c r="L17" s="42">
        <f t="shared" si="0"/>
        <v>1210.4289999999999</v>
      </c>
      <c r="M17" s="42">
        <f t="shared" si="0"/>
        <v>4836.66</v>
      </c>
      <c r="N17" s="42">
        <f t="shared" si="0"/>
        <v>69.130499999999998</v>
      </c>
    </row>
    <row r="18" spans="1:14" ht="15.75" x14ac:dyDescent="0.25">
      <c r="A18" s="41" t="s">
        <v>131</v>
      </c>
      <c r="B18" s="42">
        <f t="shared" ref="B18:N18" si="1">SUM(B17/10)</f>
        <v>25.561199999999996</v>
      </c>
      <c r="C18" s="42">
        <f t="shared" si="1"/>
        <v>26.559699999999999</v>
      </c>
      <c r="D18" s="42">
        <f t="shared" si="1"/>
        <v>104.23709999999998</v>
      </c>
      <c r="E18" s="42">
        <f t="shared" si="1"/>
        <v>754.60599999999999</v>
      </c>
      <c r="F18" s="43">
        <f t="shared" si="1"/>
        <v>32.110893617021276</v>
      </c>
      <c r="G18" s="42">
        <f t="shared" si="1"/>
        <v>0.57184999999999997</v>
      </c>
      <c r="H18" s="42">
        <f t="shared" si="1"/>
        <v>0.44661000000000001</v>
      </c>
      <c r="I18" s="42">
        <f t="shared" si="1"/>
        <v>420.27920000000006</v>
      </c>
      <c r="J18" s="42">
        <f t="shared" si="1"/>
        <v>41.542499999999997</v>
      </c>
      <c r="K18" s="42">
        <f t="shared" si="1"/>
        <v>331.09110000000004</v>
      </c>
      <c r="L18" s="42">
        <f t="shared" si="1"/>
        <v>121.04289999999999</v>
      </c>
      <c r="M18" s="42">
        <f t="shared" si="1"/>
        <v>483.666</v>
      </c>
      <c r="N18" s="42">
        <f t="shared" si="1"/>
        <v>6.9130500000000001</v>
      </c>
    </row>
    <row r="19" spans="1:14" ht="15.75" x14ac:dyDescent="0.25">
      <c r="A19" s="41" t="s">
        <v>132</v>
      </c>
      <c r="B19" s="41">
        <v>77</v>
      </c>
      <c r="C19" s="41">
        <v>79</v>
      </c>
      <c r="D19" s="41">
        <v>335</v>
      </c>
      <c r="E19" s="41">
        <v>2350</v>
      </c>
      <c r="F19" s="41" t="s">
        <v>138</v>
      </c>
      <c r="G19" s="41">
        <v>1.2</v>
      </c>
      <c r="H19" s="41">
        <v>1.4</v>
      </c>
      <c r="I19" s="41">
        <v>700</v>
      </c>
      <c r="J19" s="41">
        <v>60</v>
      </c>
      <c r="K19" s="41">
        <v>1100</v>
      </c>
      <c r="L19" s="41">
        <v>250</v>
      </c>
      <c r="M19" s="41">
        <v>1100</v>
      </c>
      <c r="N19" s="41">
        <v>12</v>
      </c>
    </row>
    <row r="20" spans="1:14" ht="15.75" x14ac:dyDescent="0.25">
      <c r="A20" s="80" t="s">
        <v>208</v>
      </c>
      <c r="B20" s="42">
        <f>SUM(B7:B11)</f>
        <v>120.50999999999999</v>
      </c>
      <c r="C20" s="43">
        <f>SUM(C7:C11)</f>
        <v>128.376</v>
      </c>
      <c r="D20" s="43">
        <f t="shared" ref="D20:E20" si="2">SUM(D7:D11)</f>
        <v>499.57999999999993</v>
      </c>
      <c r="E20" s="43">
        <f t="shared" si="2"/>
        <v>3714.1699999999992</v>
      </c>
      <c r="F20" s="61">
        <f t="shared" ref="F20:N20" si="3">SUM(F7:F11)</f>
        <v>158.04978723404258</v>
      </c>
      <c r="G20" s="61">
        <f t="shared" si="3"/>
        <v>1.8969999999999998</v>
      </c>
      <c r="H20" s="61">
        <f t="shared" si="3"/>
        <v>2.3340000000000005</v>
      </c>
      <c r="I20" s="61">
        <f t="shared" si="3"/>
        <v>1671.0499999999997</v>
      </c>
      <c r="J20" s="61">
        <f t="shared" si="3"/>
        <v>182.55999999999997</v>
      </c>
      <c r="K20" s="61">
        <f t="shared" si="3"/>
        <v>1707.52</v>
      </c>
      <c r="L20" s="61">
        <f t="shared" si="3"/>
        <v>668.88999999999987</v>
      </c>
      <c r="M20" s="61">
        <f t="shared" si="3"/>
        <v>2397.14</v>
      </c>
      <c r="N20" s="61">
        <f t="shared" si="3"/>
        <v>34.07</v>
      </c>
    </row>
    <row r="21" spans="1:14" ht="15.75" x14ac:dyDescent="0.25">
      <c r="A21" s="81" t="s">
        <v>210</v>
      </c>
      <c r="B21" s="63">
        <f>SUM(B20/5*100/B19)</f>
        <v>31.301298701298698</v>
      </c>
      <c r="C21" s="63">
        <f t="shared" ref="C21:E21" si="4">SUM(C20/5*100/C19)</f>
        <v>32.500253164556959</v>
      </c>
      <c r="D21" s="63">
        <f t="shared" si="4"/>
        <v>29.82567164179104</v>
      </c>
      <c r="E21" s="63">
        <f t="shared" si="4"/>
        <v>31.609957446808501</v>
      </c>
      <c r="F21" s="62">
        <f>SUM(F20/5)</f>
        <v>31.609957446808515</v>
      </c>
      <c r="G21" s="62">
        <f t="shared" ref="G21:N21" si="5">SUM(G20/5*100/G19)</f>
        <v>31.616666666666667</v>
      </c>
      <c r="H21" s="62">
        <f t="shared" si="5"/>
        <v>33.342857142857149</v>
      </c>
      <c r="I21" s="62">
        <f t="shared" si="5"/>
        <v>47.744285714285702</v>
      </c>
      <c r="J21" s="62">
        <f t="shared" si="5"/>
        <v>60.853333333333325</v>
      </c>
      <c r="K21" s="62">
        <f t="shared" si="5"/>
        <v>31.045818181818184</v>
      </c>
      <c r="L21" s="62">
        <f t="shared" si="5"/>
        <v>53.511199999999981</v>
      </c>
      <c r="M21" s="62">
        <f t="shared" si="5"/>
        <v>43.584363636363641</v>
      </c>
      <c r="N21" s="62">
        <f t="shared" si="5"/>
        <v>56.783333333333331</v>
      </c>
    </row>
    <row r="22" spans="1:14" ht="15.75" x14ac:dyDescent="0.25">
      <c r="A22" s="80" t="s">
        <v>209</v>
      </c>
      <c r="B22" s="42">
        <f>SUM(B12:B16)</f>
        <v>135.102</v>
      </c>
      <c r="C22" s="42">
        <f t="shared" ref="C22:E22" si="6">SUM(C12:C16)</f>
        <v>137.221</v>
      </c>
      <c r="D22" s="42">
        <f t="shared" si="6"/>
        <v>542.79099999999994</v>
      </c>
      <c r="E22" s="42">
        <f t="shared" si="6"/>
        <v>3831.8900000000003</v>
      </c>
      <c r="F22" s="61">
        <f t="shared" ref="F22:N22" si="7">SUM(F12:F16)</f>
        <v>163.0591489361702</v>
      </c>
      <c r="G22" s="61">
        <f t="shared" si="7"/>
        <v>3.8215000000000003</v>
      </c>
      <c r="H22" s="61">
        <f t="shared" si="7"/>
        <v>2.1320999999999999</v>
      </c>
      <c r="I22" s="61">
        <f t="shared" si="7"/>
        <v>2531.7420000000002</v>
      </c>
      <c r="J22" s="61">
        <f t="shared" si="7"/>
        <v>232.86500000000001</v>
      </c>
      <c r="K22" s="61">
        <f t="shared" si="7"/>
        <v>1603.3910000000001</v>
      </c>
      <c r="L22" s="61">
        <f t="shared" si="7"/>
        <v>541.53899999999987</v>
      </c>
      <c r="M22" s="61">
        <f t="shared" si="7"/>
        <v>2439.52</v>
      </c>
      <c r="N22" s="61">
        <f t="shared" si="7"/>
        <v>35.060499999999998</v>
      </c>
    </row>
    <row r="23" spans="1:14" ht="15.75" x14ac:dyDescent="0.25">
      <c r="A23" s="81" t="s">
        <v>210</v>
      </c>
      <c r="B23" s="63">
        <f>SUM(B22/5*100/B19)</f>
        <v>35.09142857142858</v>
      </c>
      <c r="C23" s="63">
        <f t="shared" ref="C23:E23" si="8">SUM(C22/5*100/C19)</f>
        <v>34.739493670886077</v>
      </c>
      <c r="D23" s="63">
        <f t="shared" si="8"/>
        <v>32.405432835820889</v>
      </c>
      <c r="E23" s="63">
        <f t="shared" si="8"/>
        <v>32.611829787234043</v>
      </c>
      <c r="F23" s="62">
        <f>SUM(F22/5)</f>
        <v>32.611829787234043</v>
      </c>
      <c r="G23" s="62">
        <f t="shared" ref="G23:N23" si="9">SUM(G22/5*100/G19)</f>
        <v>63.691666666666677</v>
      </c>
      <c r="H23" s="62">
        <f t="shared" si="9"/>
        <v>30.458571428571428</v>
      </c>
      <c r="I23" s="62">
        <f t="shared" si="9"/>
        <v>72.335485714285724</v>
      </c>
      <c r="J23" s="62">
        <f t="shared" si="9"/>
        <v>77.62166666666667</v>
      </c>
      <c r="K23" s="62">
        <f t="shared" si="9"/>
        <v>29.152563636363634</v>
      </c>
      <c r="L23" s="62">
        <f t="shared" si="9"/>
        <v>43.323119999999989</v>
      </c>
      <c r="M23" s="62">
        <f t="shared" si="9"/>
        <v>44.354909090909089</v>
      </c>
      <c r="N23" s="62">
        <f t="shared" si="9"/>
        <v>58.434166666666663</v>
      </c>
    </row>
  </sheetData>
  <mergeCells count="11">
    <mergeCell ref="M5:M6"/>
    <mergeCell ref="N5:N6"/>
    <mergeCell ref="A3:N3"/>
    <mergeCell ref="G5:G6"/>
    <mergeCell ref="H5:H6"/>
    <mergeCell ref="I5:I6"/>
    <mergeCell ref="J5:J6"/>
    <mergeCell ref="K5:K6"/>
    <mergeCell ref="A5:A6"/>
    <mergeCell ref="E5:F5"/>
    <mergeCell ref="L5:L6"/>
  </mergeCells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3"/>
  <sheetViews>
    <sheetView workbookViewId="0">
      <selection activeCell="P11" sqref="P11"/>
    </sheetView>
  </sheetViews>
  <sheetFormatPr defaultRowHeight="15" x14ac:dyDescent="0.25"/>
  <cols>
    <col min="1" max="1" width="20.5703125" customWidth="1"/>
    <col min="2" max="2" width="10" customWidth="1"/>
    <col min="3" max="3" width="10.5703125" customWidth="1"/>
    <col min="4" max="4" width="12.5703125" customWidth="1"/>
    <col min="5" max="5" width="13.5703125" customWidth="1"/>
    <col min="6" max="6" width="16.42578125" customWidth="1"/>
    <col min="7" max="8" width="7.85546875" customWidth="1"/>
    <col min="9" max="9" width="9.28515625" customWidth="1"/>
    <col min="10" max="10" width="8.140625" customWidth="1"/>
    <col min="11" max="14" width="9.28515625" bestFit="1" customWidth="1"/>
  </cols>
  <sheetData>
    <row r="3" spans="1:14" ht="18.75" x14ac:dyDescent="0.3">
      <c r="A3" s="103" t="s">
        <v>177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.75" x14ac:dyDescent="0.25">
      <c r="A4" s="40"/>
      <c r="B4" s="40"/>
      <c r="C4" s="40"/>
      <c r="D4" s="40"/>
      <c r="E4" s="40"/>
      <c r="F4" s="40"/>
    </row>
    <row r="5" spans="1:14" ht="18.75" customHeight="1" x14ac:dyDescent="0.25">
      <c r="A5" s="107" t="s">
        <v>123</v>
      </c>
      <c r="B5" s="107" t="s">
        <v>124</v>
      </c>
      <c r="C5" s="107" t="s">
        <v>125</v>
      </c>
      <c r="D5" s="107" t="s">
        <v>126</v>
      </c>
      <c r="E5" s="106" t="s">
        <v>127</v>
      </c>
      <c r="F5" s="106"/>
      <c r="G5" s="104" t="s">
        <v>153</v>
      </c>
      <c r="H5" s="104" t="s">
        <v>154</v>
      </c>
      <c r="I5" s="104" t="s">
        <v>155</v>
      </c>
      <c r="J5" s="104" t="s">
        <v>156</v>
      </c>
      <c r="K5" s="104" t="s">
        <v>157</v>
      </c>
      <c r="L5" s="104" t="s">
        <v>158</v>
      </c>
      <c r="M5" s="104" t="s">
        <v>159</v>
      </c>
      <c r="N5" s="104" t="s">
        <v>160</v>
      </c>
    </row>
    <row r="6" spans="1:14" ht="18.75" customHeight="1" x14ac:dyDescent="0.25">
      <c r="A6" s="107"/>
      <c r="B6" s="107"/>
      <c r="C6" s="107"/>
      <c r="D6" s="107"/>
      <c r="E6" s="41" t="s">
        <v>136</v>
      </c>
      <c r="F6" s="41" t="s">
        <v>137</v>
      </c>
      <c r="G6" s="105"/>
      <c r="H6" s="105"/>
      <c r="I6" s="105"/>
      <c r="J6" s="105"/>
      <c r="K6" s="105"/>
      <c r="L6" s="105"/>
      <c r="M6" s="105"/>
      <c r="N6" s="105"/>
    </row>
    <row r="7" spans="1:14" ht="15.75" x14ac:dyDescent="0.25">
      <c r="A7" s="41">
        <v>1</v>
      </c>
      <c r="B7" s="42">
        <f>'зав б.ж.у'!B7+'обед б.ж.у '!B7</f>
        <v>42.769999999999996</v>
      </c>
      <c r="C7" s="42">
        <f>'зав б.ж.у'!C7+'обед б.ж.у '!C7</f>
        <v>43.9</v>
      </c>
      <c r="D7" s="42">
        <f>'зав б.ж.у'!D7+'обед б.ж.у '!D7</f>
        <v>181.47000000000003</v>
      </c>
      <c r="E7" s="42">
        <f>'зав б.ж.у'!E7+'обед б.ж.у '!E7</f>
        <v>1202.0899999999999</v>
      </c>
      <c r="F7" s="43">
        <f>SUM(E7*100/E19)</f>
        <v>51.152765957446803</v>
      </c>
      <c r="G7" s="44">
        <f>'зав б.ж.у'!G7+'обед б.ж.у '!G7</f>
        <v>2.5869999999999997</v>
      </c>
      <c r="H7" s="44">
        <f>'зав б.ж.у'!H7+'обед б.ж.у '!H7</f>
        <v>0.67400000000000004</v>
      </c>
      <c r="I7" s="44">
        <f>'зав б.ж.у'!I7+'обед б.ж.у '!I7</f>
        <v>316.98</v>
      </c>
      <c r="J7" s="44">
        <f>'зав б.ж.у'!J7+'обед б.ж.у '!J7</f>
        <v>47.45</v>
      </c>
      <c r="K7" s="44">
        <f>'зав б.ж.у'!K7+'обед б.ж.у '!K7</f>
        <v>664.22</v>
      </c>
      <c r="L7" s="44">
        <f>'зав б.ж.у'!L7+'обед б.ж.у '!L7</f>
        <v>166.51</v>
      </c>
      <c r="M7" s="44">
        <f>'зав б.ж.у'!M7+'зав б.ж.у'!M7</f>
        <v>685.4</v>
      </c>
      <c r="N7" s="44">
        <f>'зав б.ж.у'!N7+'обед б.ж.у '!N7</f>
        <v>11.148</v>
      </c>
    </row>
    <row r="8" spans="1:14" ht="15.75" x14ac:dyDescent="0.25">
      <c r="A8" s="41">
        <v>2</v>
      </c>
      <c r="B8" s="42">
        <f>'зав б.ж.у'!B8+'обед б.ж.у '!B8</f>
        <v>39.659999999999997</v>
      </c>
      <c r="C8" s="42">
        <f>'зав б.ж.у'!C8+'обед б.ж.у '!C8</f>
        <v>40.380000000000003</v>
      </c>
      <c r="D8" s="42">
        <f>'зав б.ж.у'!D8+'обед б.ж.у '!D8</f>
        <v>173.44</v>
      </c>
      <c r="E8" s="42">
        <f>'зав б.ж.у'!E8+'обед б.ж.у '!E8</f>
        <v>1300.07</v>
      </c>
      <c r="F8" s="43">
        <f>E8*100/E19</f>
        <v>55.32212765957447</v>
      </c>
      <c r="G8" s="42">
        <f>'зав б.ж.у'!G8+'обед б.ж.у '!G8</f>
        <v>0.54800000000000004</v>
      </c>
      <c r="H8" s="42">
        <f>'зав б.ж.у'!H8+'обед б.ж.у '!H8</f>
        <v>0.98100000000000009</v>
      </c>
      <c r="I8" s="42">
        <f>'зав б.ж.у'!I8+'обед б.ж.у '!I8</f>
        <v>595.17999999999995</v>
      </c>
      <c r="J8" s="42">
        <f>'зав б.ж.у'!J8+'обед б.ж.у '!J8</f>
        <v>60.699999999999996</v>
      </c>
      <c r="K8" s="42">
        <f>'зав б.ж.у'!K8+'обед б.ж.у '!K8</f>
        <v>844.14</v>
      </c>
      <c r="L8" s="42">
        <f>'зав б.ж.у'!L8+'обед б.ж.у '!L8</f>
        <v>247.18</v>
      </c>
      <c r="M8" s="42">
        <f>'зав б.ж.у'!M8+'обед б.ж.у '!M8</f>
        <v>936.79</v>
      </c>
      <c r="N8" s="42">
        <f>'зав б.ж.у'!N8+'обед б.ж.у '!N8</f>
        <v>11.79</v>
      </c>
    </row>
    <row r="9" spans="1:14" ht="15.75" x14ac:dyDescent="0.25">
      <c r="A9" s="41">
        <v>3</v>
      </c>
      <c r="B9" s="42">
        <f>'зав б.ж.у'!B9+'обед б.ж.у '!B9</f>
        <v>43.74</v>
      </c>
      <c r="C9" s="42">
        <f>'3,4'!E11+'3,4'!E19</f>
        <v>49.699999999999989</v>
      </c>
      <c r="D9" s="42">
        <f>'3,4'!F11+'3,4'!F19</f>
        <v>188.34000000000003</v>
      </c>
      <c r="E9" s="42">
        <f>'3,4'!G11+'3,4'!G19</f>
        <v>1277.5300000000002</v>
      </c>
      <c r="F9" s="43">
        <f>E9*100/E19</f>
        <v>54.362978723404261</v>
      </c>
      <c r="G9" s="42">
        <f>'зав б.ж.у'!G9+'обед б.ж.у '!G9</f>
        <v>0.74700000000000011</v>
      </c>
      <c r="H9" s="42">
        <f>'зав б.ж.у'!H9+'обед б.ж.у '!H9</f>
        <v>0.57700000000000007</v>
      </c>
      <c r="I9" s="42">
        <f>'зав б.ж.у'!I9+'обед б.ж.у '!I9</f>
        <v>382.02</v>
      </c>
      <c r="J9" s="42">
        <f>'зав б.ж.у'!J9+'обед б.ж.у '!J9</f>
        <v>74.919999999999987</v>
      </c>
      <c r="K9" s="42">
        <f>'зав б.ж.у'!K9+'обед б.ж.у '!K9</f>
        <v>248.58</v>
      </c>
      <c r="L9" s="42">
        <f>'зав б.ж.у'!L9+'обед б.ж.у '!L9</f>
        <v>317.67</v>
      </c>
      <c r="M9" s="42">
        <f>'зав б.ж.у'!M9+'обед б.ж.у '!M9</f>
        <v>784.86</v>
      </c>
      <c r="N9" s="42">
        <f>'зав б.ж.у'!N9+'обед б.ж.у '!N9</f>
        <v>14.96</v>
      </c>
    </row>
    <row r="10" spans="1:14" ht="15.75" x14ac:dyDescent="0.25">
      <c r="A10" s="41">
        <v>4</v>
      </c>
      <c r="B10" s="42">
        <f>'зав б.ж.у'!B10+'обед б.ж.у '!B10</f>
        <v>50.7</v>
      </c>
      <c r="C10" s="42">
        <f>'зав б.ж.у'!C10+'обед б.ж.у '!C10</f>
        <v>57.455999999999996</v>
      </c>
      <c r="D10" s="42">
        <f>'зав б.ж.у'!D10+'обед б.ж.у '!D10</f>
        <v>169.23999999999998</v>
      </c>
      <c r="E10" s="42">
        <f>'зав б.ж.у'!E10+'обед б.ж.у '!E10</f>
        <v>1386.6599999999999</v>
      </c>
      <c r="F10" s="43">
        <f>E10*100/E19</f>
        <v>59.006808510638301</v>
      </c>
      <c r="G10" s="42">
        <f>'зав б.ж.у'!G10+'обед б.ж.у '!G10</f>
        <v>0.63</v>
      </c>
      <c r="H10" s="42">
        <f>'зав б.ж.у'!H10+'обед б.ж.у '!H10</f>
        <v>0.80900000000000005</v>
      </c>
      <c r="I10" s="42">
        <f>'зав б.ж.у'!I10+'обед б.ж.у '!I10</f>
        <v>1115.3800000000001</v>
      </c>
      <c r="J10" s="42">
        <f>'зав б.ж.у'!J10+'обед б.ж.у '!J10</f>
        <v>80.859999999999985</v>
      </c>
      <c r="K10" s="42">
        <f>'зав б.ж.у'!K10+'обед б.ж.у '!K10</f>
        <v>595.86</v>
      </c>
      <c r="L10" s="42">
        <f>'зав б.ж.у'!L10+'обед б.ж.у '!L10</f>
        <v>227.94</v>
      </c>
      <c r="M10" s="42">
        <f>'зав б.ж.у'!M10+'обед б.ж.у '!M10</f>
        <v>852.73</v>
      </c>
      <c r="N10" s="42">
        <f>'зав б.ж.у'!N10+'обед б.ж.у '!N10</f>
        <v>12.860000000000001</v>
      </c>
    </row>
    <row r="11" spans="1:14" ht="15.75" x14ac:dyDescent="0.25">
      <c r="A11" s="41">
        <v>5</v>
      </c>
      <c r="B11" s="42">
        <f>'зав б.ж.у'!B11+'обед б.ж.у '!B11</f>
        <v>36.25</v>
      </c>
      <c r="C11" s="42">
        <f>'5,6'!E10+'5,6'!E17</f>
        <v>35.71</v>
      </c>
      <c r="D11" s="42">
        <f>'5,6'!F10+'5,6'!F17</f>
        <v>170.60999999999999</v>
      </c>
      <c r="E11" s="42">
        <f>'5,6'!G10+'5,6'!G17</f>
        <v>1189.58</v>
      </c>
      <c r="F11" s="43">
        <f>E11*100/E19</f>
        <v>50.620425531914897</v>
      </c>
      <c r="G11" s="42">
        <f>'зав б.ж.у'!G11+'обед б.ж.у '!G11</f>
        <v>0.52500000000000002</v>
      </c>
      <c r="H11" s="42">
        <f>'зав б.ж.у'!H11+'обед б.ж.у '!H11</f>
        <v>0.64700000000000002</v>
      </c>
      <c r="I11" s="42">
        <f>'зав б.ж.у'!I11+'обед б.ж.у '!I11</f>
        <v>748.21</v>
      </c>
      <c r="J11" s="42">
        <f>'зав б.ж.у'!J11+'обед б.ж.у '!J11</f>
        <v>27.729999999999997</v>
      </c>
      <c r="K11" s="42">
        <f>'зав б.ж.у'!K11+'обед б.ж.у '!K11</f>
        <v>555.53</v>
      </c>
      <c r="L11" s="42">
        <f>'зав б.ж.у'!L11+'обед б.ж.у '!L11</f>
        <v>241.67000000000002</v>
      </c>
      <c r="M11" s="42">
        <f>'зав б.ж.у'!M11+'обед б.ж.у '!M11</f>
        <v>792.91000000000008</v>
      </c>
      <c r="N11" s="42">
        <f>'зав б.ж.у'!N11+'обед б.ж.у '!N11</f>
        <v>8.4400000000000013</v>
      </c>
    </row>
    <row r="12" spans="1:14" ht="15.75" x14ac:dyDescent="0.25">
      <c r="A12" s="41">
        <v>6</v>
      </c>
      <c r="B12" s="42">
        <f>'зав б.ж.у'!B12+'обед б.ж.у '!B12</f>
        <v>43.05</v>
      </c>
      <c r="C12" s="42">
        <f>'зав б.ж.у'!C12+'обед б.ж.у '!C12</f>
        <v>46.59</v>
      </c>
      <c r="D12" s="42">
        <f>'зав б.ж.у'!D12+'обед б.ж.у '!D12</f>
        <v>175.72999999999996</v>
      </c>
      <c r="E12" s="42">
        <f>'зав б.ж.у'!E12+'обед б.ж.у '!E12</f>
        <v>1246.23</v>
      </c>
      <c r="F12" s="43">
        <f>E12*100/E19</f>
        <v>53.031063829787236</v>
      </c>
      <c r="G12" s="42">
        <f>'зав б.ж.у'!G12+'обед б.ж.у '!G12</f>
        <v>0.96000000000000008</v>
      </c>
      <c r="H12" s="42">
        <f>'зав б.ж.у'!H12+'обед б.ж.у '!H12</f>
        <v>1.0840000000000001</v>
      </c>
      <c r="I12" s="42">
        <f>'зав б.ж.у'!I12+'обед б.ж.у '!I12</f>
        <v>389.32</v>
      </c>
      <c r="J12" s="42">
        <f>'зав б.ж.у'!J12+'обед б.ж.у '!J12</f>
        <v>109.12</v>
      </c>
      <c r="K12" s="42">
        <f>'зав б.ж.у'!K12+'обед б.ж.у '!K12</f>
        <v>449.63600000000002</v>
      </c>
      <c r="L12" s="42">
        <f>'зав б.ж.у'!L12+'обед б.ж.у '!L12</f>
        <v>198.10999999999999</v>
      </c>
      <c r="M12" s="42">
        <f>'зав б.ж.у'!M12+'обед б.ж.у '!M12</f>
        <v>795.9</v>
      </c>
      <c r="N12" s="42">
        <f>'зав б.ж.у'!N12+'обед б.ж.у '!N12</f>
        <v>13.05</v>
      </c>
    </row>
    <row r="13" spans="1:14" ht="15.75" x14ac:dyDescent="0.25">
      <c r="A13" s="41">
        <v>7</v>
      </c>
      <c r="B13" s="42">
        <f>'7,8'!D10+'7,8'!D17</f>
        <v>44.78</v>
      </c>
      <c r="C13" s="42">
        <f>'7,8'!E10+'7,8'!E17</f>
        <v>42.75</v>
      </c>
      <c r="D13" s="42">
        <f>'7,8'!F10+'7,8'!F17</f>
        <v>177.535</v>
      </c>
      <c r="E13" s="42">
        <f>'7,8'!G10+'7,8'!G17</f>
        <v>1263.0619999999999</v>
      </c>
      <c r="F13" s="43">
        <f>E13*100/E19</f>
        <v>53.747319148936164</v>
      </c>
      <c r="G13" s="42">
        <f>'зав б.ж.у'!G13+'обед б.ж.у '!G13</f>
        <v>0.53780000000000006</v>
      </c>
      <c r="H13" s="42">
        <f>'зав б.ж.у'!H13+'обед б.ж.у '!H13</f>
        <v>0.76640000000000008</v>
      </c>
      <c r="I13" s="42">
        <f>'зав б.ж.у'!I13+'обед б.ж.у '!I13</f>
        <v>1219.1099999999999</v>
      </c>
      <c r="J13" s="42">
        <f>'зав б.ж.у'!J13+'обед б.ж.у '!J13</f>
        <v>31.402000000000001</v>
      </c>
      <c r="K13" s="42">
        <f>'зав б.ж.у'!K13+'обед б.ж.у '!K13</f>
        <v>655.46500000000003</v>
      </c>
      <c r="L13" s="42">
        <f>'зав б.ж.у'!L13+'обед б.ж.у '!L13</f>
        <v>197.15299999999999</v>
      </c>
      <c r="M13" s="42">
        <f>'зав б.ж.у'!M13+'обед б.ж.у '!M13</f>
        <v>866.06000000000006</v>
      </c>
      <c r="N13" s="42">
        <f>'зав б.ж.у'!N13+'обед б.ж.у '!N13</f>
        <v>11.692</v>
      </c>
    </row>
    <row r="14" spans="1:14" ht="15.75" x14ac:dyDescent="0.25">
      <c r="A14" s="41">
        <v>8</v>
      </c>
      <c r="B14" s="42">
        <f>'зав б.ж.у'!B14+'обед б.ж.у '!B14</f>
        <v>49.64</v>
      </c>
      <c r="C14" s="42">
        <f>'зав б.ж.у'!C14+'обед б.ж.у '!C14</f>
        <v>44.08</v>
      </c>
      <c r="D14" s="42">
        <f>'зав б.ж.у'!D14+'обед б.ж.у '!D14</f>
        <v>171.268</v>
      </c>
      <c r="E14" s="42">
        <f>'зав б.ж.у'!E14+'обед б.ж.у '!E14</f>
        <v>1319.56</v>
      </c>
      <c r="F14" s="43">
        <f>E14*100/E19</f>
        <v>56.151489361702126</v>
      </c>
      <c r="G14" s="42">
        <f>'зав б.ж.у'!G14+'обед б.ж.у '!G14</f>
        <v>2.7390000000000003</v>
      </c>
      <c r="H14" s="42">
        <f>'зав б.ж.у'!H14+'обед б.ж.у '!H14</f>
        <v>0.82220000000000004</v>
      </c>
      <c r="I14" s="42">
        <f>'зав б.ж.у'!I14+'обед б.ж.у '!I14</f>
        <v>669.64</v>
      </c>
      <c r="J14" s="42">
        <f>'зав б.ж.у'!J14+'обед б.ж.у '!J14</f>
        <v>54.787000000000006</v>
      </c>
      <c r="K14" s="42">
        <f>'зав б.ж.у'!K14+'обед б.ж.у '!K14</f>
        <v>519.37</v>
      </c>
      <c r="L14" s="42">
        <f>'зав б.ж.у'!L14+'обед б.ж.у '!L14</f>
        <v>218.70999999999998</v>
      </c>
      <c r="M14" s="42">
        <f>'зав б.ж.у'!M14+'обед б.ж.у '!M14</f>
        <v>862.77</v>
      </c>
      <c r="N14" s="42">
        <f>'зав б.ж.у'!N14+'обед б.ж.у '!N14</f>
        <v>12.712999999999999</v>
      </c>
    </row>
    <row r="15" spans="1:14" ht="15.75" x14ac:dyDescent="0.25">
      <c r="A15" s="41">
        <v>9</v>
      </c>
      <c r="B15" s="42">
        <f>'9,10'!D9+'9,10'!D18</f>
        <v>39.659999999999997</v>
      </c>
      <c r="C15" s="42">
        <f>'9,10'!E9+'9,10'!E18</f>
        <v>36.870000000000005</v>
      </c>
      <c r="D15" s="42">
        <f>'9,10'!F9+'9,10'!F18</f>
        <v>182.94</v>
      </c>
      <c r="E15" s="42">
        <f>'9,10'!G9+'9,10'!G18</f>
        <v>1262.57</v>
      </c>
      <c r="F15" s="43">
        <f>E15*100/E19</f>
        <v>53.726382978723407</v>
      </c>
      <c r="G15" s="42">
        <f>'зав б.ж.у'!G15+'обед б.ж.у '!G15</f>
        <v>0.69399999999999995</v>
      </c>
      <c r="H15" s="42">
        <f>'зав б.ж.у'!H15+'обед б.ж.у '!H15</f>
        <v>0.8972</v>
      </c>
      <c r="I15" s="42">
        <f>'зав б.ж.у'!I15+'обед б.ж.у '!I15</f>
        <v>350.24199999999996</v>
      </c>
      <c r="J15" s="42">
        <f>'зав б.ж.у'!J15+'обед б.ж.у '!J15</f>
        <v>100.61</v>
      </c>
      <c r="K15" s="42">
        <f>'зав б.ж.у'!K15+'обед б.ж.у '!K15</f>
        <v>749.01</v>
      </c>
      <c r="L15" s="42">
        <f>'зав б.ж.у'!L15+'обед б.ж.у '!L15</f>
        <v>188.73000000000002</v>
      </c>
      <c r="M15" s="42">
        <f>'зав б.ж.у'!M15+'обед б.ж.у '!M15</f>
        <v>866.09999999999991</v>
      </c>
      <c r="N15" s="42">
        <f>'зав б.ж.у'!N15+'обед б.ж.у '!N15</f>
        <v>12.177</v>
      </c>
    </row>
    <row r="16" spans="1:14" ht="15.75" x14ac:dyDescent="0.25">
      <c r="A16" s="41">
        <v>10</v>
      </c>
      <c r="B16" s="42">
        <f>'зав б.ж.у'!B16+'обед б.ж.у '!B16</f>
        <v>51.912000000000006</v>
      </c>
      <c r="C16" s="42">
        <f>'зав б.ж.у'!C16+'обед б.ж.у '!C16</f>
        <v>53.40100000000001</v>
      </c>
      <c r="D16" s="42">
        <f>'зав б.ж.у'!D16+'обед б.ж.у '!D16</f>
        <v>187.84800000000001</v>
      </c>
      <c r="E16" s="42">
        <f>'зав б.ж.у'!E16+'обед б.ж.у '!E16</f>
        <v>1313.7800000000002</v>
      </c>
      <c r="F16" s="43">
        <f>E16*100/E19</f>
        <v>55.905531914893629</v>
      </c>
      <c r="G16" s="42">
        <f>'зав б.ж.у'!G16+'обед б.ж.у '!G16</f>
        <v>0.57799999999999996</v>
      </c>
      <c r="H16" s="42">
        <f>'зав б.ж.у'!H16+'обед б.ж.у '!H16</f>
        <v>0.74019999999999997</v>
      </c>
      <c r="I16" s="42">
        <f>'зав б.ж.у'!I16+'обед б.ж.у '!I15</f>
        <v>285.16199999999998</v>
      </c>
      <c r="J16" s="42">
        <f>'зав б.ж.у'!J16+'обед б.ж.у '!J16</f>
        <v>34.387999999999998</v>
      </c>
      <c r="K16" s="42">
        <f>'зав б.ж.у'!K16+'обед б.ж.у '!K16</f>
        <v>491.65000000000003</v>
      </c>
      <c r="L16" s="42">
        <f>'зав б.ж.у'!L16+'обед б.ж.у '!L16</f>
        <v>222.53899999999999</v>
      </c>
      <c r="M16" s="42">
        <f>'зав б.ж.у'!M16+'обед б.ж.у '!M16</f>
        <v>790.78</v>
      </c>
      <c r="N16" s="42">
        <f>'зав б.ж.у'!N16+'обед б.ж.у '!N16</f>
        <v>10.334</v>
      </c>
    </row>
    <row r="17" spans="1:14" ht="15.75" x14ac:dyDescent="0.25">
      <c r="A17" s="41" t="s">
        <v>130</v>
      </c>
      <c r="B17" s="42">
        <f t="shared" ref="B17:F17" si="0">SUM(B7:B16)</f>
        <v>442.16200000000003</v>
      </c>
      <c r="C17" s="42">
        <f t="shared" si="0"/>
        <v>450.83699999999999</v>
      </c>
      <c r="D17" s="42">
        <f t="shared" si="0"/>
        <v>1778.421</v>
      </c>
      <c r="E17" s="42">
        <f t="shared" si="0"/>
        <v>12761.132</v>
      </c>
      <c r="F17" s="42">
        <f t="shared" si="0"/>
        <v>543.02689361702141</v>
      </c>
      <c r="G17" s="42">
        <f t="shared" ref="G17:N17" si="1">SUM(G7:G16)</f>
        <v>10.5458</v>
      </c>
      <c r="H17" s="42">
        <f t="shared" si="1"/>
        <v>7.9979999999999993</v>
      </c>
      <c r="I17" s="42">
        <f t="shared" si="1"/>
        <v>6071.2440000000006</v>
      </c>
      <c r="J17" s="42">
        <f t="shared" si="1"/>
        <v>621.96699999999998</v>
      </c>
      <c r="K17" s="42">
        <f t="shared" si="1"/>
        <v>5773.4610000000002</v>
      </c>
      <c r="L17" s="42">
        <f t="shared" si="1"/>
        <v>2226.212</v>
      </c>
      <c r="M17" s="42">
        <f t="shared" si="1"/>
        <v>8234.3000000000011</v>
      </c>
      <c r="N17" s="42">
        <f t="shared" si="1"/>
        <v>119.16399999999999</v>
      </c>
    </row>
    <row r="18" spans="1:14" ht="15.75" x14ac:dyDescent="0.25">
      <c r="A18" s="41" t="s">
        <v>131</v>
      </c>
      <c r="B18" s="42">
        <f t="shared" ref="B18:N18" si="2">SUM(B17/10)</f>
        <v>44.216200000000001</v>
      </c>
      <c r="C18" s="42">
        <f t="shared" si="2"/>
        <v>45.0837</v>
      </c>
      <c r="D18" s="42">
        <f t="shared" si="2"/>
        <v>177.84210000000002</v>
      </c>
      <c r="E18" s="42">
        <f t="shared" si="2"/>
        <v>1276.1132</v>
      </c>
      <c r="F18" s="43">
        <f t="shared" si="2"/>
        <v>54.302689361702143</v>
      </c>
      <c r="G18" s="42">
        <f t="shared" si="2"/>
        <v>1.0545800000000001</v>
      </c>
      <c r="H18" s="42">
        <f t="shared" si="2"/>
        <v>0.79979999999999996</v>
      </c>
      <c r="I18" s="42">
        <f t="shared" si="2"/>
        <v>607.12440000000004</v>
      </c>
      <c r="J18" s="42">
        <f t="shared" si="2"/>
        <v>62.1967</v>
      </c>
      <c r="K18" s="42">
        <f t="shared" si="2"/>
        <v>577.34609999999998</v>
      </c>
      <c r="L18" s="42">
        <f t="shared" si="2"/>
        <v>222.62119999999999</v>
      </c>
      <c r="M18" s="42">
        <f t="shared" si="2"/>
        <v>823.43000000000006</v>
      </c>
      <c r="N18" s="42">
        <f t="shared" si="2"/>
        <v>11.916399999999999</v>
      </c>
    </row>
    <row r="19" spans="1:14" ht="15.75" x14ac:dyDescent="0.25">
      <c r="A19" s="41" t="s">
        <v>132</v>
      </c>
      <c r="B19" s="41">
        <v>77</v>
      </c>
      <c r="C19" s="41">
        <v>79</v>
      </c>
      <c r="D19" s="41">
        <v>335</v>
      </c>
      <c r="E19" s="41">
        <v>2350</v>
      </c>
      <c r="F19" s="41" t="s">
        <v>139</v>
      </c>
      <c r="G19" s="41">
        <v>1.2</v>
      </c>
      <c r="H19" s="41">
        <v>1.4</v>
      </c>
      <c r="I19" s="41">
        <v>700</v>
      </c>
      <c r="J19" s="41">
        <v>60</v>
      </c>
      <c r="K19" s="41">
        <v>1100</v>
      </c>
      <c r="L19" s="41">
        <v>250</v>
      </c>
      <c r="M19" s="41">
        <v>1100</v>
      </c>
      <c r="N19" s="41">
        <v>12</v>
      </c>
    </row>
    <row r="20" spans="1:14" ht="15.75" x14ac:dyDescent="0.25">
      <c r="A20" s="85" t="s">
        <v>219</v>
      </c>
      <c r="B20" s="61">
        <f>SUM(B7:B11)</f>
        <v>213.12</v>
      </c>
      <c r="C20" s="61">
        <f>SUM(C7:C11)</f>
        <v>227.14599999999999</v>
      </c>
      <c r="D20" s="61">
        <f>SUM(D7:D11)</f>
        <v>883.1</v>
      </c>
      <c r="E20" s="61">
        <f>SUM(E7:E11)</f>
        <v>6355.93</v>
      </c>
      <c r="F20" s="71"/>
      <c r="G20" s="42">
        <f>SUM(G7:G11)</f>
        <v>5.0369999999999999</v>
      </c>
      <c r="H20" s="42">
        <f t="shared" ref="H20:N20" si="3">SUM(H7:H11)</f>
        <v>3.6880000000000006</v>
      </c>
      <c r="I20" s="42">
        <f t="shared" si="3"/>
        <v>3157.77</v>
      </c>
      <c r="J20" s="42">
        <f t="shared" si="3"/>
        <v>291.65999999999997</v>
      </c>
      <c r="K20" s="42">
        <f t="shared" si="3"/>
        <v>2908.33</v>
      </c>
      <c r="L20" s="42">
        <f t="shared" si="3"/>
        <v>1200.97</v>
      </c>
      <c r="M20" s="42">
        <f t="shared" si="3"/>
        <v>4052.6900000000005</v>
      </c>
      <c r="N20" s="42">
        <f t="shared" si="3"/>
        <v>59.197999999999993</v>
      </c>
    </row>
    <row r="21" spans="1:14" ht="15.75" x14ac:dyDescent="0.25">
      <c r="A21" s="86" t="s">
        <v>218</v>
      </c>
      <c r="B21" s="62">
        <f>SUM(B20/5*100/B19)</f>
        <v>55.35584415584416</v>
      </c>
      <c r="C21" s="62">
        <f>SUM(C20/5*100/C19)</f>
        <v>57.505316455696189</v>
      </c>
      <c r="D21" s="62">
        <f>SUM(D20/5*100/D19)</f>
        <v>52.722388059701494</v>
      </c>
      <c r="E21" s="62">
        <f>SUM(E20/5*100/E19)</f>
        <v>54.093021276595756</v>
      </c>
      <c r="F21" s="73"/>
      <c r="G21" s="63">
        <f t="shared" ref="G21:N21" si="4">SUM(G20/5*100/G19)</f>
        <v>83.950000000000017</v>
      </c>
      <c r="H21" s="63">
        <f t="shared" si="4"/>
        <v>52.685714285714305</v>
      </c>
      <c r="I21" s="63">
        <f t="shared" si="4"/>
        <v>90.221999999999994</v>
      </c>
      <c r="J21" s="63">
        <f t="shared" si="4"/>
        <v>97.219999999999985</v>
      </c>
      <c r="K21" s="63">
        <f t="shared" si="4"/>
        <v>52.878727272727268</v>
      </c>
      <c r="L21" s="63">
        <f t="shared" si="4"/>
        <v>96.077600000000004</v>
      </c>
      <c r="M21" s="63">
        <f t="shared" si="4"/>
        <v>73.685272727272746</v>
      </c>
      <c r="N21" s="63">
        <f t="shared" si="4"/>
        <v>98.663333333333313</v>
      </c>
    </row>
    <row r="22" spans="1:14" ht="15.75" x14ac:dyDescent="0.25">
      <c r="A22" s="87" t="s">
        <v>219</v>
      </c>
      <c r="B22" s="61">
        <f>SUM(B12:B16)</f>
        <v>229.042</v>
      </c>
      <c r="C22" s="61">
        <f>SUM(C12:C16)</f>
        <v>223.69100000000003</v>
      </c>
      <c r="D22" s="61">
        <f>SUM(D12:D16)</f>
        <v>895.32099999999991</v>
      </c>
      <c r="E22" s="61">
        <f>SUM(E12:E16)</f>
        <v>6405.2019999999993</v>
      </c>
      <c r="F22" s="72"/>
      <c r="G22" s="42">
        <f>SUM(G12:G16)</f>
        <v>5.5088000000000008</v>
      </c>
      <c r="H22" s="42">
        <f t="shared" ref="H22:N22" si="5">SUM(H12:H16)</f>
        <v>4.3099999999999996</v>
      </c>
      <c r="I22" s="42">
        <f>SUM(I12:I16)</f>
        <v>2913.4739999999997</v>
      </c>
      <c r="J22" s="42">
        <f t="shared" si="5"/>
        <v>330.30699999999996</v>
      </c>
      <c r="K22" s="42">
        <f t="shared" si="5"/>
        <v>2865.1309999999999</v>
      </c>
      <c r="L22" s="42">
        <f t="shared" si="5"/>
        <v>1025.242</v>
      </c>
      <c r="M22" s="42">
        <f t="shared" si="5"/>
        <v>4181.6099999999997</v>
      </c>
      <c r="N22" s="42">
        <f t="shared" si="5"/>
        <v>59.965999999999994</v>
      </c>
    </row>
    <row r="23" spans="1:14" ht="15.75" x14ac:dyDescent="0.25">
      <c r="A23" s="86" t="s">
        <v>218</v>
      </c>
      <c r="B23" s="62">
        <f>SUM(B22/5*100/B19)</f>
        <v>59.491428571428571</v>
      </c>
      <c r="C23" s="62">
        <f>SUM(C22/5*100/C19)</f>
        <v>56.630632911392411</v>
      </c>
      <c r="D23" s="62">
        <f>SUM(D22/5*100/D19)</f>
        <v>53.451999999999998</v>
      </c>
      <c r="E23" s="62">
        <f>SUM(E22/5*100/E19)</f>
        <v>54.512357446808501</v>
      </c>
      <c r="F23" s="72"/>
      <c r="G23" s="63">
        <f t="shared" ref="G23:N23" si="6">SUM(G22/5*100/G19)</f>
        <v>91.813333333333333</v>
      </c>
      <c r="H23" s="63">
        <f t="shared" si="6"/>
        <v>61.571428571428569</v>
      </c>
      <c r="I23" s="63">
        <f t="shared" si="6"/>
        <v>83.24211428571428</v>
      </c>
      <c r="J23" s="63">
        <f t="shared" si="6"/>
        <v>110.10233333333332</v>
      </c>
      <c r="K23" s="63">
        <f t="shared" si="6"/>
        <v>52.093290909090911</v>
      </c>
      <c r="L23" s="63">
        <f t="shared" si="6"/>
        <v>82.019360000000006</v>
      </c>
      <c r="M23" s="63">
        <f t="shared" si="6"/>
        <v>76.029272727272712</v>
      </c>
      <c r="N23" s="63">
        <f t="shared" si="6"/>
        <v>99.943333333333314</v>
      </c>
    </row>
  </sheetData>
  <mergeCells count="14">
    <mergeCell ref="L5:L6"/>
    <mergeCell ref="M5:M6"/>
    <mergeCell ref="N5:N6"/>
    <mergeCell ref="A3:N3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9"/>
  <sheetViews>
    <sheetView topLeftCell="A4" workbookViewId="0">
      <selection activeCell="P15" sqref="P15"/>
    </sheetView>
  </sheetViews>
  <sheetFormatPr defaultRowHeight="15" x14ac:dyDescent="0.25"/>
  <cols>
    <col min="1" max="1" width="18.42578125" customWidth="1"/>
    <col min="2" max="2" width="9.85546875" customWidth="1"/>
    <col min="3" max="3" width="9.7109375" customWidth="1"/>
    <col min="4" max="4" width="12.140625" customWidth="1"/>
    <col min="5" max="5" width="15.7109375" customWidth="1"/>
    <col min="6" max="6" width="15.28515625" customWidth="1"/>
    <col min="7" max="7" width="8" customWidth="1"/>
    <col min="8" max="8" width="7.28515625" customWidth="1"/>
    <col min="9" max="9" width="9.5703125" customWidth="1"/>
    <col min="10" max="10" width="8.5703125" customWidth="1"/>
    <col min="11" max="14" width="9.28515625" bestFit="1" customWidth="1"/>
  </cols>
  <sheetData>
    <row r="3" spans="1:14" ht="18.75" x14ac:dyDescent="0.3">
      <c r="A3" s="103" t="s">
        <v>178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x14ac:dyDescent="0.25">
      <c r="A4" s="1"/>
      <c r="B4" s="1"/>
      <c r="C4" s="1"/>
      <c r="D4" s="1"/>
      <c r="E4" s="1"/>
      <c r="F4" s="1"/>
    </row>
    <row r="5" spans="1:14" x14ac:dyDescent="0.25">
      <c r="A5" s="107" t="s">
        <v>123</v>
      </c>
      <c r="B5" s="107" t="s">
        <v>124</v>
      </c>
      <c r="C5" s="107" t="s">
        <v>125</v>
      </c>
      <c r="D5" s="107" t="s">
        <v>126</v>
      </c>
      <c r="E5" s="106" t="s">
        <v>127</v>
      </c>
      <c r="F5" s="106"/>
      <c r="G5" s="104" t="s">
        <v>153</v>
      </c>
      <c r="H5" s="104" t="s">
        <v>154</v>
      </c>
      <c r="I5" s="104" t="s">
        <v>155</v>
      </c>
      <c r="J5" s="104" t="s">
        <v>156</v>
      </c>
      <c r="K5" s="104" t="s">
        <v>157</v>
      </c>
      <c r="L5" s="104" t="s">
        <v>158</v>
      </c>
      <c r="M5" s="104" t="s">
        <v>159</v>
      </c>
      <c r="N5" s="104" t="s">
        <v>160</v>
      </c>
    </row>
    <row r="6" spans="1:14" x14ac:dyDescent="0.25">
      <c r="A6" s="107"/>
      <c r="B6" s="107"/>
      <c r="C6" s="107"/>
      <c r="D6" s="107"/>
      <c r="E6" s="39" t="s">
        <v>141</v>
      </c>
      <c r="F6" s="39" t="s">
        <v>142</v>
      </c>
      <c r="G6" s="105"/>
      <c r="H6" s="105"/>
      <c r="I6" s="105"/>
      <c r="J6" s="105"/>
      <c r="K6" s="105"/>
      <c r="L6" s="105"/>
      <c r="M6" s="105"/>
      <c r="N6" s="105"/>
    </row>
    <row r="7" spans="1:14" ht="15.75" x14ac:dyDescent="0.25">
      <c r="A7" s="41">
        <v>1</v>
      </c>
      <c r="B7" s="42">
        <f>'1,2'!D21+'1,2'!D25</f>
        <v>40.22</v>
      </c>
      <c r="C7" s="42">
        <f>'1,2'!E21+'1,2'!E25</f>
        <v>32.78</v>
      </c>
      <c r="D7" s="42">
        <f>'1,2'!F21+'1,2'!F25</f>
        <v>153.20000000000002</v>
      </c>
      <c r="E7" s="42">
        <f>'1,2'!G21+'1,2'!G25</f>
        <v>1119.19</v>
      </c>
      <c r="F7" s="43">
        <f>SUM(E7*100/E19)</f>
        <v>47.625106382978721</v>
      </c>
      <c r="G7" s="42">
        <f>'обед б.ж.у '!G7+'1,2'!I25</f>
        <v>1.87</v>
      </c>
      <c r="H7" s="42">
        <f>'1,2'!J21+'1,2'!J25</f>
        <v>1.4979999999999998</v>
      </c>
      <c r="I7" s="42">
        <f>'1,2'!K21+'1,2'!K25</f>
        <v>316.08999999999997</v>
      </c>
      <c r="J7" s="42">
        <f>'1,2'!L21+'1,2'!L25</f>
        <v>54.27</v>
      </c>
      <c r="K7" s="42">
        <f>'1,2'!M21+'1,2'!M25</f>
        <v>470.17</v>
      </c>
      <c r="L7" s="42">
        <f>'1,2'!N21+'1,2'!N25</f>
        <v>202.14999999999998</v>
      </c>
      <c r="M7" s="42">
        <f>'1,2'!O21+'1,2'!O25</f>
        <v>843.41000000000008</v>
      </c>
      <c r="N7" s="42">
        <f>'1,2'!P21+'1,2'!P25</f>
        <v>10.98</v>
      </c>
    </row>
    <row r="8" spans="1:14" ht="15.75" x14ac:dyDescent="0.25">
      <c r="A8" s="41">
        <v>2</v>
      </c>
      <c r="B8" s="42">
        <f>'1,2'!D39+'1,2'!D42</f>
        <v>42.1</v>
      </c>
      <c r="C8" s="42">
        <f>'1,2'!E39+'1,2'!E42</f>
        <v>42.47</v>
      </c>
      <c r="D8" s="42">
        <f>'1,2'!F39+'1,2'!F42</f>
        <v>138.27999999999997</v>
      </c>
      <c r="E8" s="42">
        <f>'1,2'!G39+'1,2'!G42</f>
        <v>1191.78</v>
      </c>
      <c r="F8" s="43">
        <f>E8*100/E19</f>
        <v>50.71404255319149</v>
      </c>
      <c r="G8" s="42">
        <f>'1,2'!I39+'1,2'!I42</f>
        <v>0.39600000000000002</v>
      </c>
      <c r="H8" s="42">
        <f>'1,2'!J39+'1,2'!J42</f>
        <v>1.145</v>
      </c>
      <c r="I8" s="42">
        <f>'1,2'!K39+'1,2'!K42</f>
        <v>524.72</v>
      </c>
      <c r="J8" s="42">
        <f>'1,2'!L39+'1,2'!L42</f>
        <v>17.96</v>
      </c>
      <c r="K8" s="42">
        <f>'1,2'!M39+'1,2'!M42</f>
        <v>1054.75</v>
      </c>
      <c r="L8" s="42">
        <f>'1,2'!N39+'1,2'!N42</f>
        <v>166.39</v>
      </c>
      <c r="M8" s="42">
        <f>'1,2'!O39+'1,2'!O42</f>
        <v>940.85</v>
      </c>
      <c r="N8" s="42">
        <f>'1,2'!P39+'1,2'!P42</f>
        <v>9.42</v>
      </c>
    </row>
    <row r="9" spans="1:14" ht="15.75" x14ac:dyDescent="0.25">
      <c r="A9" s="41">
        <v>3</v>
      </c>
      <c r="B9" s="42">
        <f>'3,4'!D19+'3,4'!D24</f>
        <v>35.22</v>
      </c>
      <c r="C9" s="42">
        <f>'3,4'!E19+'3,4'!E24</f>
        <v>39.32</v>
      </c>
      <c r="D9" s="42">
        <f>'3,4'!F19+'3,4'!F24</f>
        <v>146.63</v>
      </c>
      <c r="E9" s="42">
        <f>'3,4'!G19+'3,4'!G24</f>
        <v>1105.0300000000002</v>
      </c>
      <c r="F9" s="43">
        <f>E9*100/E19</f>
        <v>47.022553191489365</v>
      </c>
      <c r="G9" s="42">
        <f>'3,4'!I19+'3,4'!I24</f>
        <v>0.46500000000000002</v>
      </c>
      <c r="H9" s="42">
        <f>'3,4'!J19+'3,4'!J24</f>
        <v>0.43100000000000005</v>
      </c>
      <c r="I9" s="42">
        <f>'3,4'!K19+'3,4'!L24</f>
        <v>314.51</v>
      </c>
      <c r="J9" s="42">
        <f>'3,4'!L19+'3,4'!L24</f>
        <v>73.139999999999986</v>
      </c>
      <c r="K9" s="42">
        <f>'3,4'!M19+'3,4'!M24</f>
        <v>276.08000000000004</v>
      </c>
      <c r="L9" s="42">
        <f>'3,4'!N19+'3,4'!N24</f>
        <v>184.62</v>
      </c>
      <c r="M9" s="42">
        <f>'3,4'!O19+'3,4'!O24</f>
        <v>547.20000000000005</v>
      </c>
      <c r="N9" s="42">
        <f>'3,4'!P19+'3,4'!P24</f>
        <v>10.7</v>
      </c>
    </row>
    <row r="10" spans="1:14" ht="15.75" x14ac:dyDescent="0.25">
      <c r="A10" s="41">
        <v>4</v>
      </c>
      <c r="B10" s="42">
        <f>'3,4'!D41+'3,4'!D45</f>
        <v>33.629999999999995</v>
      </c>
      <c r="C10" s="42">
        <f>'3,4'!E41+'3,4'!E45</f>
        <v>37.765999999999998</v>
      </c>
      <c r="D10" s="42">
        <f>'3,4'!F41+'3,4'!F45</f>
        <v>162.89999999999998</v>
      </c>
      <c r="E10" s="42">
        <f>'3,4'!G41+'3,4'!G45</f>
        <v>1122.3899999999999</v>
      </c>
      <c r="F10" s="43">
        <f>E10*100/E19</f>
        <v>47.761276595744675</v>
      </c>
      <c r="G10" s="42">
        <f>'3,4'!I41+'3,4'!I45</f>
        <v>0.63400000000000001</v>
      </c>
      <c r="H10" s="42">
        <f>'3,4'!J41+'3,4'!J45</f>
        <v>0.63300000000000012</v>
      </c>
      <c r="I10" s="42">
        <f>'3,4'!K41+'3,4'!K45</f>
        <v>415.06</v>
      </c>
      <c r="J10" s="42">
        <f>'3,4'!L41+'3,4'!L45</f>
        <v>67.47</v>
      </c>
      <c r="K10" s="42">
        <f>'3,4'!M41+'3,4'!M45</f>
        <v>511.4</v>
      </c>
      <c r="L10" s="42">
        <f>'3,4'!N41+'3,4'!N45</f>
        <v>198.84</v>
      </c>
      <c r="M10" s="42">
        <f>'3,4'!O41+'3,4'!O45</f>
        <v>695.54</v>
      </c>
      <c r="N10" s="42">
        <f>'3,4'!P41+'3,4'!P45</f>
        <v>10.430000000000001</v>
      </c>
    </row>
    <row r="11" spans="1:14" ht="15.75" x14ac:dyDescent="0.25">
      <c r="A11" s="41">
        <v>5</v>
      </c>
      <c r="B11" s="42">
        <f>'5,6'!D17+'5,6'!D21</f>
        <v>35.17</v>
      </c>
      <c r="C11" s="42">
        <f>'5,6'!E17+'5,6'!E21</f>
        <v>35.58</v>
      </c>
      <c r="D11" s="42">
        <f>'5,6'!F17+'5,6'!F21</f>
        <v>125.57999999999998</v>
      </c>
      <c r="E11" s="42">
        <f>'5,6'!G17+'5,6'!G21</f>
        <v>974.9</v>
      </c>
      <c r="F11" s="43">
        <f>E11*100/E19</f>
        <v>41.485106382978721</v>
      </c>
      <c r="G11" s="42">
        <f>'5,6'!I17+'5,6'!I21</f>
        <v>0.48299999999999998</v>
      </c>
      <c r="H11" s="42">
        <f>'5,6'!J17+'5,6'!J21</f>
        <v>0.69099999999999995</v>
      </c>
      <c r="I11" s="42">
        <f>'5,6'!K17+'5,6'!K21</f>
        <v>348.65999999999997</v>
      </c>
      <c r="J11" s="42">
        <f>'5,6'!L17+'5,6'!L21</f>
        <v>16.96</v>
      </c>
      <c r="K11" s="42">
        <f>'5,6'!M17+'5,6'!M21</f>
        <v>478.46000000000004</v>
      </c>
      <c r="L11" s="42">
        <f>'5,6'!N17+'5,6'!N21</f>
        <v>188.32</v>
      </c>
      <c r="M11" s="42">
        <f>'5,6'!O17+'5,6'!O21</f>
        <v>746.61</v>
      </c>
      <c r="N11" s="42">
        <f>'5,6'!P17+'5,6'!P21</f>
        <v>7.5600000000000005</v>
      </c>
    </row>
    <row r="12" spans="1:14" ht="15.75" x14ac:dyDescent="0.25">
      <c r="A12" s="41">
        <v>6</v>
      </c>
      <c r="B12" s="42">
        <f>'5,6'!D37+'5,6'!D42</f>
        <v>48.073346349181548</v>
      </c>
      <c r="C12" s="42">
        <f>'5,6'!E37+'5,6'!E42</f>
        <v>41.754294102545501</v>
      </c>
      <c r="D12" s="42">
        <f>'5,6'!F37+'5,6'!F42</f>
        <v>157.35681185295149</v>
      </c>
      <c r="E12" s="42">
        <f>'5,6'!G37+'5,6'!G42</f>
        <v>1129.4354350677254</v>
      </c>
      <c r="F12" s="43">
        <f>E12*100/E19</f>
        <v>48.061082343307461</v>
      </c>
      <c r="G12" s="42">
        <f>'5,6'!I37+'5,6'!I42</f>
        <v>0.56351468531468529</v>
      </c>
      <c r="H12" s="42">
        <f>'5,6'!J37+'5,6'!J42</f>
        <v>0.76414301675977658</v>
      </c>
      <c r="I12" s="42">
        <f>'5,6'!K37+'5,6'!K42</f>
        <v>305.82062569832402</v>
      </c>
      <c r="J12" s="42">
        <f>'5,6'!L37+'5,6'!L42</f>
        <v>85.239924022346372</v>
      </c>
      <c r="K12" s="42">
        <f>'5,6'!M37+'5,6'!M42</f>
        <v>533.58551314607189</v>
      </c>
      <c r="L12" s="42">
        <f>'5,6'!N37+'5,6'!N42</f>
        <v>194.72340711802161</v>
      </c>
      <c r="M12" s="42">
        <f>'5,6'!O37+'5,6'!O42</f>
        <v>886.43960899435751</v>
      </c>
      <c r="N12" s="42">
        <f>'5,6'!P37+'5,6'!P42</f>
        <v>10.79219138849977</v>
      </c>
    </row>
    <row r="13" spans="1:14" ht="15.75" x14ac:dyDescent="0.25">
      <c r="A13" s="41">
        <v>7</v>
      </c>
      <c r="B13" s="42">
        <f>'7,8'!D17+'7,8'!D22</f>
        <v>42.82</v>
      </c>
      <c r="C13" s="42">
        <f>'7,8'!E17+'7,8'!E22</f>
        <v>40.65</v>
      </c>
      <c r="D13" s="42">
        <f>'7,8'!F17+'7,8'!F22</f>
        <v>144.17500000000001</v>
      </c>
      <c r="E13" s="42">
        <f>'7,8'!G17+'7,8'!G22</f>
        <v>1095.6399999999999</v>
      </c>
      <c r="F13" s="43">
        <f>E13*100/E19</f>
        <v>46.622978723404252</v>
      </c>
      <c r="G13" s="42">
        <f>'7,8'!I17+'7,8'!I22</f>
        <v>0.3765</v>
      </c>
      <c r="H13" s="42">
        <f>'7,8'!J17+'7,8'!J22</f>
        <v>0.82050000000000012</v>
      </c>
      <c r="I13" s="42">
        <f>'7,8'!K17+'7,8'!K22</f>
        <v>1109.79</v>
      </c>
      <c r="J13" s="42">
        <f>'7,8'!L17+'7,8'!L22</f>
        <v>16.87</v>
      </c>
      <c r="K13" s="42">
        <f>'7,8'!M17+'7,8'!M22</f>
        <v>771.15499999999997</v>
      </c>
      <c r="L13" s="42">
        <f>'7,8'!N17+'7,8'!N22</f>
        <v>173.89999999999998</v>
      </c>
      <c r="M13" s="42">
        <f>'7,8'!O17+'7,8'!O22</f>
        <v>878.35</v>
      </c>
      <c r="N13" s="42">
        <f>'7,8'!P17+'7,8'!P22</f>
        <v>7.8864999999999998</v>
      </c>
    </row>
    <row r="14" spans="1:14" ht="15.75" x14ac:dyDescent="0.25">
      <c r="A14" s="41">
        <v>8</v>
      </c>
      <c r="B14" s="42">
        <f>'7,8'!D38+'7,8'!D43</f>
        <v>34.17</v>
      </c>
      <c r="C14" s="42">
        <f>'7,8'!E38+'7,8'!E43</f>
        <v>38.002000000000002</v>
      </c>
      <c r="D14" s="42">
        <f>'7,8'!F38+'7,8'!F43</f>
        <v>146.958</v>
      </c>
      <c r="E14" s="42">
        <f>'7,8'!G38+'7,8'!G43</f>
        <v>1059.4000000000001</v>
      </c>
      <c r="F14" s="43">
        <f>E14*100/E19</f>
        <v>45.08085106382979</v>
      </c>
      <c r="G14" s="42">
        <f>'7,8'!I38+'7,8'!I43</f>
        <v>2.6123000000000003</v>
      </c>
      <c r="H14" s="42">
        <f>'7,8'!J38+'7,8'!J43</f>
        <v>0.40650000000000003</v>
      </c>
      <c r="I14" s="42">
        <f>'7,8'!K38+'7,8'!K43</f>
        <v>747.11</v>
      </c>
      <c r="J14" s="42">
        <f>'7,8'!L38+'7,8'!L43</f>
        <v>40.007000000000005</v>
      </c>
      <c r="K14" s="42">
        <f>'7,8'!M38+'7,8'!M43</f>
        <v>321.57000000000005</v>
      </c>
      <c r="L14" s="42">
        <f>'7,8'!N38+'7,8'!N43</f>
        <v>132.98999999999998</v>
      </c>
      <c r="M14" s="42">
        <f>'7,8'!O38+'7,8'!O43</f>
        <v>543.69999999999993</v>
      </c>
      <c r="N14" s="42">
        <f>'7,8'!P38+'7,8'!P43</f>
        <v>13.805999999999999</v>
      </c>
    </row>
    <row r="15" spans="1:14" ht="15.75" x14ac:dyDescent="0.25">
      <c r="A15" s="41">
        <v>9</v>
      </c>
      <c r="B15" s="42">
        <f>'9,10'!D18+'9,10'!D22</f>
        <v>27.17</v>
      </c>
      <c r="C15" s="42">
        <f>'9,10'!E18+'9,10'!E22</f>
        <v>29.68</v>
      </c>
      <c r="D15" s="42">
        <f>'9,10'!F18+'9,10'!F22</f>
        <v>134.61999999999998</v>
      </c>
      <c r="E15" s="42">
        <f>'9,10'!G18+'9,10'!G22</f>
        <v>951.4799999999999</v>
      </c>
      <c r="F15" s="43">
        <f>E15*100/E19</f>
        <v>40.488510638297868</v>
      </c>
      <c r="G15" s="42">
        <f>'9,10'!I18+'9,10'!I22</f>
        <v>0.62399999999999989</v>
      </c>
      <c r="H15" s="42">
        <f>'9,10'!J18+'9,10'!J22</f>
        <v>0.6522</v>
      </c>
      <c r="I15" s="42">
        <f>'9,10'!K18+'9,10'!K22</f>
        <v>634.44200000000001</v>
      </c>
      <c r="J15" s="42">
        <f>'9,10'!L18+'9,10'!L22</f>
        <v>113.69999999999999</v>
      </c>
      <c r="K15" s="42">
        <f>'9,10'!M18+'9,10'!M22</f>
        <v>364.61</v>
      </c>
      <c r="L15" s="42">
        <f>'9,10'!N18+'9,10'!N22</f>
        <v>158.38</v>
      </c>
      <c r="M15" s="42">
        <f>'9,10'!O18+'9,10'!O22</f>
        <v>589</v>
      </c>
      <c r="N15" s="42">
        <f>'9,10'!P18+'9,10'!P22</f>
        <v>12.307</v>
      </c>
    </row>
    <row r="16" spans="1:14" ht="15.75" x14ac:dyDescent="0.25">
      <c r="A16" s="41">
        <v>10</v>
      </c>
      <c r="B16" s="42">
        <f>'9,10'!D36+'9,10'!D40</f>
        <v>51.692000000000007</v>
      </c>
      <c r="C16" s="42">
        <f>'9,10'!E36+'9,10'!E40</f>
        <v>43.841000000000008</v>
      </c>
      <c r="D16" s="42">
        <f>'9,10'!F36+'9,10'!F40</f>
        <v>201.608</v>
      </c>
      <c r="E16" s="42">
        <f>'9,10'!G36+'9,10'!G40</f>
        <v>1206.7800000000002</v>
      </c>
      <c r="F16" s="43">
        <f>E16*100/E19</f>
        <v>51.352340425531921</v>
      </c>
      <c r="G16" s="42">
        <f>'9,10'!I36+'9,10'!I40</f>
        <v>0.57599999999999996</v>
      </c>
      <c r="H16" s="42">
        <f>'9,10'!J36+'9,10'!J40</f>
        <v>0.84519999999999995</v>
      </c>
      <c r="I16" s="42">
        <f>'9,10'!K36+'9,10'!K40</f>
        <v>776.3900000000001</v>
      </c>
      <c r="J16" s="42">
        <f>'9,10'!L36+'9,10'!L40</f>
        <v>18.687999999999999</v>
      </c>
      <c r="K16" s="42">
        <f>'9,10'!M36+'9,10'!M40</f>
        <v>743.65000000000009</v>
      </c>
      <c r="L16" s="42">
        <f>'9,10'!N36+'9,10'!N40</f>
        <v>185.97899999999998</v>
      </c>
      <c r="M16" s="42">
        <f>'9,10'!O36+'9,10'!O40</f>
        <v>868.3</v>
      </c>
      <c r="N16" s="42">
        <f>'9,10'!P36+'9,10'!P40</f>
        <v>7.5339999999999989</v>
      </c>
    </row>
    <row r="17" spans="1:14" ht="15.75" x14ac:dyDescent="0.25">
      <c r="A17" s="41" t="s">
        <v>130</v>
      </c>
      <c r="B17" s="42">
        <f t="shared" ref="B17:F17" si="0">SUM(B7:B16)</f>
        <v>390.26534634918158</v>
      </c>
      <c r="C17" s="42">
        <f t="shared" si="0"/>
        <v>381.84329410254549</v>
      </c>
      <c r="D17" s="42">
        <f t="shared" si="0"/>
        <v>1511.3078118529513</v>
      </c>
      <c r="E17" s="42">
        <f t="shared" si="0"/>
        <v>10956.025435067724</v>
      </c>
      <c r="F17" s="43">
        <f t="shared" si="0"/>
        <v>466.21384830075419</v>
      </c>
      <c r="G17" s="42">
        <f>SUM(G7:G16)</f>
        <v>8.6003146853146859</v>
      </c>
      <c r="H17" s="42">
        <f t="shared" ref="H17:N17" si="1">SUM(H7:H16)</f>
        <v>7.8865430167597763</v>
      </c>
      <c r="I17" s="42">
        <f t="shared" si="1"/>
        <v>5492.5926256983248</v>
      </c>
      <c r="J17" s="42">
        <f t="shared" si="1"/>
        <v>504.30492402234637</v>
      </c>
      <c r="K17" s="42">
        <f t="shared" si="1"/>
        <v>5525.4305131460715</v>
      </c>
      <c r="L17" s="42">
        <f t="shared" si="1"/>
        <v>1786.2924071180216</v>
      </c>
      <c r="M17" s="42">
        <f t="shared" si="1"/>
        <v>7539.3996089943575</v>
      </c>
      <c r="N17" s="42">
        <f t="shared" si="1"/>
        <v>101.41569138849977</v>
      </c>
    </row>
    <row r="18" spans="1:14" ht="15.75" x14ac:dyDescent="0.25">
      <c r="A18" s="41" t="s">
        <v>131</v>
      </c>
      <c r="B18" s="42">
        <f t="shared" ref="B18:N18" si="2">SUM(B17/10)</f>
        <v>39.026534634918157</v>
      </c>
      <c r="C18" s="42">
        <f t="shared" si="2"/>
        <v>38.184329410254549</v>
      </c>
      <c r="D18" s="42">
        <f t="shared" si="2"/>
        <v>151.13078118529512</v>
      </c>
      <c r="E18" s="42">
        <f t="shared" si="2"/>
        <v>1095.6025435067725</v>
      </c>
      <c r="F18" s="43">
        <f t="shared" si="2"/>
        <v>46.621384830075421</v>
      </c>
      <c r="G18" s="42">
        <f t="shared" si="2"/>
        <v>0.86003146853146861</v>
      </c>
      <c r="H18" s="42">
        <f t="shared" si="2"/>
        <v>0.78865430167597761</v>
      </c>
      <c r="I18" s="42">
        <f t="shared" si="2"/>
        <v>549.25926256983246</v>
      </c>
      <c r="J18" s="42">
        <f t="shared" si="2"/>
        <v>50.430492402234634</v>
      </c>
      <c r="K18" s="42">
        <f t="shared" si="2"/>
        <v>552.54305131460717</v>
      </c>
      <c r="L18" s="42">
        <f t="shared" si="2"/>
        <v>178.62924071180217</v>
      </c>
      <c r="M18" s="42">
        <f t="shared" si="2"/>
        <v>753.93996089943573</v>
      </c>
      <c r="N18" s="42">
        <f t="shared" si="2"/>
        <v>10.141569138849977</v>
      </c>
    </row>
    <row r="19" spans="1:14" ht="15.75" x14ac:dyDescent="0.25">
      <c r="A19" s="41" t="s">
        <v>132</v>
      </c>
      <c r="B19" s="41">
        <v>77</v>
      </c>
      <c r="C19" s="41">
        <v>79</v>
      </c>
      <c r="D19" s="41">
        <v>335</v>
      </c>
      <c r="E19" s="41">
        <v>2350</v>
      </c>
      <c r="F19" s="41" t="s">
        <v>140</v>
      </c>
      <c r="G19" s="41">
        <v>1.2</v>
      </c>
      <c r="H19" s="41">
        <v>1.4</v>
      </c>
      <c r="I19" s="41">
        <v>700</v>
      </c>
      <c r="J19" s="41">
        <v>60</v>
      </c>
      <c r="K19" s="41">
        <v>1100</v>
      </c>
      <c r="L19" s="41">
        <v>250</v>
      </c>
      <c r="M19" s="41">
        <v>1100</v>
      </c>
      <c r="N19" s="41">
        <v>12</v>
      </c>
    </row>
    <row r="20" spans="1:14" ht="15.75" x14ac:dyDescent="0.25">
      <c r="A20" s="77" t="s">
        <v>219</v>
      </c>
      <c r="B20" s="43">
        <f>SUM(B7:B11)</f>
        <v>186.33999999999997</v>
      </c>
      <c r="C20" s="43">
        <f>SUM(C7:C11)</f>
        <v>187.916</v>
      </c>
      <c r="D20" s="43">
        <f>SUM(D7:D11)</f>
        <v>726.58999999999992</v>
      </c>
      <c r="E20" s="43">
        <f>SUM(E7:E11)</f>
        <v>5513.29</v>
      </c>
      <c r="F20" s="77"/>
      <c r="G20" s="42">
        <f>SUM(G7:G11)</f>
        <v>3.8479999999999999</v>
      </c>
      <c r="H20" s="42">
        <f t="shared" ref="H20:N20" si="3">SUM(H7:H11)</f>
        <v>4.3979999999999997</v>
      </c>
      <c r="I20" s="42">
        <f t="shared" si="3"/>
        <v>1919.04</v>
      </c>
      <c r="J20" s="42">
        <f t="shared" si="3"/>
        <v>229.8</v>
      </c>
      <c r="K20" s="42">
        <f t="shared" si="3"/>
        <v>2790.86</v>
      </c>
      <c r="L20" s="42">
        <f t="shared" si="3"/>
        <v>940.31999999999994</v>
      </c>
      <c r="M20" s="42">
        <f t="shared" si="3"/>
        <v>3773.61</v>
      </c>
      <c r="N20" s="42">
        <f t="shared" si="3"/>
        <v>49.09</v>
      </c>
    </row>
    <row r="21" spans="1:14" ht="15.75" x14ac:dyDescent="0.25">
      <c r="A21" s="72" t="s">
        <v>218</v>
      </c>
      <c r="B21" s="63">
        <f>SUM(B20/5*100/B19)</f>
        <v>48.399999999999991</v>
      </c>
      <c r="C21" s="63">
        <f>SUM(C20/5*100/C19)</f>
        <v>47.573670886075945</v>
      </c>
      <c r="D21" s="63">
        <f>SUM(D20/5*100/D19)</f>
        <v>43.378507462686564</v>
      </c>
      <c r="E21" s="63">
        <f>SUM(E20/5*100/E19)</f>
        <v>46.921617021276589</v>
      </c>
      <c r="F21" s="78"/>
      <c r="G21" s="63">
        <f>SUM(G20/5*100/G19)</f>
        <v>64.133333333333326</v>
      </c>
      <c r="H21" s="63">
        <f t="shared" ref="H21:N21" si="4">SUM(H20/5*100/H19)</f>
        <v>62.828571428571429</v>
      </c>
      <c r="I21" s="63">
        <f t="shared" si="4"/>
        <v>54.829714285714289</v>
      </c>
      <c r="J21" s="63">
        <f t="shared" si="4"/>
        <v>76.599999999999994</v>
      </c>
      <c r="K21" s="63">
        <f t="shared" si="4"/>
        <v>50.742909090909095</v>
      </c>
      <c r="L21" s="63">
        <f t="shared" si="4"/>
        <v>75.225599999999986</v>
      </c>
      <c r="M21" s="63">
        <f t="shared" si="4"/>
        <v>68.611090909090905</v>
      </c>
      <c r="N21" s="63">
        <f t="shared" si="4"/>
        <v>81.816666666666677</v>
      </c>
    </row>
    <row r="22" spans="1:14" ht="15.75" x14ac:dyDescent="0.25">
      <c r="A22" s="72" t="s">
        <v>219</v>
      </c>
      <c r="B22" s="42">
        <f>SUM(B12:B16)</f>
        <v>203.92534634918155</v>
      </c>
      <c r="C22" s="42">
        <f t="shared" ref="C22:E22" si="5">SUM(C12:C16)</f>
        <v>193.92729410254552</v>
      </c>
      <c r="D22" s="42">
        <f t="shared" si="5"/>
        <v>784.7178118529514</v>
      </c>
      <c r="E22" s="42">
        <f t="shared" si="5"/>
        <v>5442.7354350677251</v>
      </c>
      <c r="F22" s="77"/>
      <c r="G22" s="42">
        <f>SUM(G12:G16)</f>
        <v>4.7523146853146851</v>
      </c>
      <c r="H22" s="42">
        <f t="shared" ref="H22:N22" si="6">SUM(H12:H16)</f>
        <v>3.4885430167597766</v>
      </c>
      <c r="I22" s="42">
        <f t="shared" si="6"/>
        <v>3573.5526256983239</v>
      </c>
      <c r="J22" s="42">
        <f t="shared" si="6"/>
        <v>274.50492402234636</v>
      </c>
      <c r="K22" s="42">
        <f t="shared" si="6"/>
        <v>2734.5705131460722</v>
      </c>
      <c r="L22" s="42">
        <f t="shared" si="6"/>
        <v>845.97240711802147</v>
      </c>
      <c r="M22" s="42">
        <f t="shared" si="6"/>
        <v>3765.789608994357</v>
      </c>
      <c r="N22" s="42">
        <f t="shared" si="6"/>
        <v>52.32569138849977</v>
      </c>
    </row>
    <row r="23" spans="1:14" ht="15.75" x14ac:dyDescent="0.25">
      <c r="A23" s="72" t="s">
        <v>218</v>
      </c>
      <c r="B23" s="63">
        <f>SUM(B22/5*100/B19)</f>
        <v>52.967622428358851</v>
      </c>
      <c r="C23" s="63">
        <f>SUM(C22/5*100/C19)</f>
        <v>49.095517494315324</v>
      </c>
      <c r="D23" s="63">
        <f t="shared" ref="D23:E23" si="7">SUM(D22/5*100/D19)</f>
        <v>46.848824588235907</v>
      </c>
      <c r="E23" s="63">
        <f t="shared" si="7"/>
        <v>46.32115263887426</v>
      </c>
      <c r="F23" s="78"/>
      <c r="G23" s="63">
        <f>SUM(G22/5*100/G19)</f>
        <v>79.205244755244763</v>
      </c>
      <c r="H23" s="63">
        <f t="shared" ref="H23:N23" si="8">SUM(H22/5*100/H19)</f>
        <v>49.836328810853949</v>
      </c>
      <c r="I23" s="63">
        <f t="shared" si="8"/>
        <v>102.10150359138069</v>
      </c>
      <c r="J23" s="63">
        <f t="shared" si="8"/>
        <v>91.501641340782115</v>
      </c>
      <c r="K23" s="63">
        <f t="shared" si="8"/>
        <v>49.719463875383127</v>
      </c>
      <c r="L23" s="63">
        <f t="shared" si="8"/>
        <v>67.677792569441721</v>
      </c>
      <c r="M23" s="63">
        <f t="shared" si="8"/>
        <v>68.468901981715575</v>
      </c>
      <c r="N23" s="63">
        <f t="shared" si="8"/>
        <v>87.209485647499605</v>
      </c>
    </row>
    <row r="24" spans="1:14" x14ac:dyDescent="0.25">
      <c r="B24" s="67"/>
      <c r="C24" s="67"/>
      <c r="D24" s="67"/>
      <c r="E24" s="67"/>
    </row>
    <row r="28" spans="1:14" x14ac:dyDescent="0.25">
      <c r="B28" s="66"/>
      <c r="C28" s="66"/>
      <c r="D28" s="66"/>
      <c r="E28" s="66"/>
    </row>
    <row r="29" spans="1:14" x14ac:dyDescent="0.25">
      <c r="B29" s="66"/>
      <c r="C29" s="66"/>
      <c r="D29" s="66"/>
      <c r="E29" s="66"/>
    </row>
  </sheetData>
  <mergeCells count="14">
    <mergeCell ref="L5:L6"/>
    <mergeCell ref="M5:M6"/>
    <mergeCell ref="N5:N6"/>
    <mergeCell ref="A3:N3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1,2</vt:lpstr>
      <vt:lpstr>3,4</vt:lpstr>
      <vt:lpstr>5,6</vt:lpstr>
      <vt:lpstr>7,8</vt:lpstr>
      <vt:lpstr>9,10</vt:lpstr>
      <vt:lpstr>зав б.ж.у</vt:lpstr>
      <vt:lpstr>обед б.ж.у </vt:lpstr>
      <vt:lpstr>з+о б.ж.у </vt:lpstr>
      <vt:lpstr>о+п б.ж.у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2023-07-14T08:13:29Z</dcterms:modified>
</cp:coreProperties>
</file>